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A5A\share\バックアップデータ\01商工総務課\企画班\★新型コロナウイルス感染症対応\★時短協力金（いわき市大規模施設等まん防止措置適用）\申請書類\211001 確定（まん防再延長）\02 HPアップ用\計算シートエクセル\"/>
    </mc:Choice>
  </mc:AlternateContent>
  <bookViews>
    <workbookView xWindow="0" yWindow="0" windowWidth="23040" windowHeight="9096"/>
  </bookViews>
  <sheets>
    <sheet name="映画館用" sheetId="1" r:id="rId1"/>
    <sheet name="作業シート（編集不可）" sheetId="2" state="hidden" r:id="rId2"/>
  </sheets>
  <definedNames>
    <definedName name="_xlnm.Print_Area" localSheetId="0">映画館用!$A$1:$Q$56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P41" i="1" s="1"/>
  <c r="O41" i="1"/>
  <c r="Q41" i="1"/>
  <c r="N42" i="1"/>
  <c r="P42" i="1" s="1"/>
  <c r="O42" i="1"/>
  <c r="Q42" i="1"/>
  <c r="N43" i="1"/>
  <c r="P43" i="1" s="1"/>
  <c r="O43" i="1"/>
  <c r="Q43" i="1"/>
  <c r="N44" i="1"/>
  <c r="P44" i="1" s="1"/>
  <c r="O44" i="1"/>
  <c r="Q44" i="1"/>
  <c r="L41" i="1"/>
  <c r="L42" i="1"/>
  <c r="L43" i="1"/>
  <c r="L44" i="1"/>
  <c r="H41" i="1"/>
  <c r="H42" i="1"/>
  <c r="H43" i="1"/>
  <c r="H44" i="1"/>
  <c r="C41" i="1"/>
  <c r="C42" i="1"/>
  <c r="C43" i="1"/>
  <c r="C44" i="1"/>
  <c r="N32" i="1" l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N40" i="1"/>
  <c r="O40" i="1"/>
  <c r="Q40" i="1" s="1"/>
  <c r="L32" i="1"/>
  <c r="L33" i="1"/>
  <c r="L34" i="1"/>
  <c r="L35" i="1"/>
  <c r="N35" i="1" s="1"/>
  <c r="L36" i="1"/>
  <c r="L37" i="1"/>
  <c r="L38" i="1"/>
  <c r="L39" i="1"/>
  <c r="N39" i="1" s="1"/>
  <c r="L40" i="1"/>
  <c r="H32" i="1"/>
  <c r="H33" i="1"/>
  <c r="H34" i="1"/>
  <c r="H35" i="1"/>
  <c r="H36" i="1"/>
  <c r="N36" i="1" s="1"/>
  <c r="H37" i="1"/>
  <c r="H38" i="1"/>
  <c r="H39" i="1"/>
  <c r="H40" i="1"/>
  <c r="C32" i="1"/>
  <c r="C33" i="1"/>
  <c r="C34" i="1"/>
  <c r="C35" i="1"/>
  <c r="C36" i="1"/>
  <c r="C37" i="1"/>
  <c r="C38" i="1"/>
  <c r="C39" i="1"/>
  <c r="C40" i="1"/>
  <c r="N34" i="1" l="1"/>
  <c r="N33" i="1"/>
  <c r="N38" i="1"/>
  <c r="N37" i="1"/>
  <c r="O19" i="1"/>
  <c r="Q19" i="1" s="1"/>
  <c r="O20" i="1"/>
  <c r="Q20" i="1" s="1"/>
  <c r="O21" i="1"/>
  <c r="Q21" i="1" s="1"/>
  <c r="O22" i="1"/>
  <c r="Q22" i="1" s="1"/>
  <c r="O23" i="1"/>
  <c r="Q23" i="1" s="1"/>
  <c r="O24" i="1"/>
  <c r="Q24" i="1" s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L19" i="1"/>
  <c r="L20" i="1"/>
  <c r="L21" i="1"/>
  <c r="L22" i="1"/>
  <c r="L23" i="1"/>
  <c r="L24" i="1"/>
  <c r="L25" i="1"/>
  <c r="N25" i="1" s="1"/>
  <c r="L26" i="1"/>
  <c r="L27" i="1"/>
  <c r="L28" i="1"/>
  <c r="L29" i="1"/>
  <c r="L30" i="1"/>
  <c r="L31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N29" i="1" l="1"/>
  <c r="N21" i="1"/>
  <c r="N24" i="1"/>
  <c r="N31" i="1"/>
  <c r="N23" i="1"/>
  <c r="N30" i="1"/>
  <c r="N22" i="1"/>
  <c r="N28" i="1"/>
  <c r="N20" i="1"/>
  <c r="N27" i="1"/>
  <c r="N19" i="1"/>
  <c r="N26" i="1"/>
  <c r="O16" i="1"/>
  <c r="Q16" i="1" s="1"/>
  <c r="O17" i="1"/>
  <c r="Q17" i="1" s="1"/>
  <c r="O18" i="1"/>
  <c r="Q18" i="1" s="1"/>
  <c r="Q45" i="1" l="1"/>
  <c r="K11" i="1"/>
  <c r="C18" i="1"/>
  <c r="C17" i="1"/>
  <c r="C16" i="1"/>
  <c r="P34" i="1" l="1"/>
  <c r="P32" i="1"/>
  <c r="P33" i="1"/>
  <c r="P35" i="1"/>
  <c r="P39" i="1"/>
  <c r="P38" i="1"/>
  <c r="P36" i="1"/>
  <c r="P40" i="1"/>
  <c r="P37" i="1"/>
  <c r="P24" i="1"/>
  <c r="P25" i="1"/>
  <c r="P26" i="1"/>
  <c r="P19" i="1"/>
  <c r="P27" i="1"/>
  <c r="P20" i="1"/>
  <c r="P28" i="1"/>
  <c r="P21" i="1"/>
  <c r="P29" i="1"/>
  <c r="P22" i="1"/>
  <c r="P30" i="1"/>
  <c r="P23" i="1"/>
  <c r="P31" i="1"/>
  <c r="L16" i="1"/>
  <c r="L17" i="1"/>
  <c r="L18" i="1"/>
  <c r="H16" i="1"/>
  <c r="H17" i="1"/>
  <c r="H18" i="1"/>
  <c r="N18" i="1" l="1"/>
  <c r="P18" i="1" s="1"/>
  <c r="N17" i="1"/>
  <c r="P17" i="1" s="1"/>
  <c r="N16" i="1"/>
  <c r="P16" i="1" s="1"/>
  <c r="P45" i="1" l="1"/>
  <c r="P46" i="1" s="1"/>
  <c r="Q46" i="1"/>
  <c r="Q47" i="1" l="1"/>
  <c r="N48" i="1" s="1"/>
  <c r="P11" i="1" s="1"/>
</calcChain>
</file>

<file path=xl/sharedStrings.xml><?xml version="1.0" encoding="utf-8"?>
<sst xmlns="http://schemas.openxmlformats.org/spreadsheetml/2006/main" count="78" uniqueCount="50">
  <si>
    <t>時短要請期間中</t>
  </si>
  <si>
    <t>通常時</t>
    <rPh sb="0" eb="3">
      <t>ツウジョウジ</t>
    </rPh>
    <phoneticPr fontId="1"/>
  </si>
  <si>
    <t>１日当たりの交付額</t>
  </si>
  <si>
    <t>（Ａ）</t>
    <phoneticPr fontId="1"/>
  </si>
  <si>
    <t>申請額</t>
    <rPh sb="0" eb="3">
      <t>シンセイガク</t>
    </rPh>
    <phoneticPr fontId="1"/>
  </si>
  <si>
    <t>（１）自己利用部分面積に係る協力金</t>
    <rPh sb="3" eb="5">
      <t>ジコ</t>
    </rPh>
    <rPh sb="5" eb="7">
      <t>リヨウ</t>
    </rPh>
    <rPh sb="7" eb="9">
      <t>ブブン</t>
    </rPh>
    <rPh sb="9" eb="11">
      <t>メンセキ</t>
    </rPh>
    <rPh sb="12" eb="13">
      <t>カカ</t>
    </rPh>
    <rPh sb="14" eb="17">
      <t>キョウリョクキン</t>
    </rPh>
    <phoneticPr fontId="1"/>
  </si>
  <si>
    <t>〇本シートの計算により算出された額（「申請額」に記載された額）が申請額となります。</t>
    <rPh sb="1" eb="2">
      <t>ホン</t>
    </rPh>
    <rPh sb="6" eb="8">
      <t>ケイサン</t>
    </rPh>
    <rPh sb="11" eb="13">
      <t>サンシュツ</t>
    </rPh>
    <rPh sb="16" eb="17">
      <t>ガク</t>
    </rPh>
    <rPh sb="19" eb="22">
      <t>シンセイガク</t>
    </rPh>
    <rPh sb="24" eb="26">
      <t>キサイ</t>
    </rPh>
    <rPh sb="29" eb="30">
      <t>ガク</t>
    </rPh>
    <rPh sb="32" eb="34">
      <t>シンセイ</t>
    </rPh>
    <rPh sb="34" eb="35">
      <t>ガク</t>
    </rPh>
    <phoneticPr fontId="1"/>
  </si>
  <si>
    <t>・・・</t>
    <phoneticPr fontId="1"/>
  </si>
  <si>
    <t>営業時間</t>
    <rPh sb="0" eb="2">
      <t>エイギョウ</t>
    </rPh>
    <rPh sb="2" eb="4">
      <t>ジカン</t>
    </rPh>
    <phoneticPr fontId="1"/>
  </si>
  <si>
    <t>月　日</t>
    <rPh sb="0" eb="1">
      <t>ツキ</t>
    </rPh>
    <rPh sb="2" eb="3">
      <t>ヒ</t>
    </rPh>
    <phoneticPr fontId="1"/>
  </si>
  <si>
    <t>①特定大規模施設が所在する市町村名</t>
    <rPh sb="1" eb="3">
      <t>トクテイ</t>
    </rPh>
    <rPh sb="3" eb="6">
      <t>ダイキボ</t>
    </rPh>
    <rPh sb="4" eb="5">
      <t>トクダイ</t>
    </rPh>
    <rPh sb="6" eb="8">
      <t>シセツ</t>
    </rPh>
    <rPh sb="9" eb="11">
      <t>ショザイ</t>
    </rPh>
    <rPh sb="13" eb="16">
      <t>シチョウソン</t>
    </rPh>
    <rPh sb="16" eb="17">
      <t>メイ</t>
    </rPh>
    <phoneticPr fontId="1"/>
  </si>
  <si>
    <r>
      <t xml:space="preserve">（１）
</t>
    </r>
    <r>
      <rPr>
        <sz val="9"/>
        <color theme="1"/>
        <rFont val="游ゴシック"/>
        <family val="3"/>
        <charset val="128"/>
        <scheme val="minor"/>
      </rPr>
      <t>自己利用部分面積に係る協力金</t>
    </r>
    <rPh sb="4" eb="6">
      <t>ジコ</t>
    </rPh>
    <rPh sb="6" eb="8">
      <t>リヨウ</t>
    </rPh>
    <rPh sb="8" eb="10">
      <t>ブブン</t>
    </rPh>
    <rPh sb="10" eb="12">
      <t>メンセキ</t>
    </rPh>
    <rPh sb="13" eb="14">
      <t>カカ</t>
    </rPh>
    <rPh sb="15" eb="18">
      <t>キョウリョクキン</t>
    </rPh>
    <phoneticPr fontId="1"/>
  </si>
  <si>
    <t>特定大規模施設 映画館運営事業者向け協力金支給額計算シート</t>
    <rPh sb="0" eb="2">
      <t>トクテイ</t>
    </rPh>
    <rPh sb="2" eb="5">
      <t>ダイキボ</t>
    </rPh>
    <rPh sb="5" eb="7">
      <t>シセツ</t>
    </rPh>
    <rPh sb="8" eb="11">
      <t>エイガカン</t>
    </rPh>
    <rPh sb="11" eb="13">
      <t>ウンエイ</t>
    </rPh>
    <rPh sb="13" eb="15">
      <t>ジギョウ</t>
    </rPh>
    <rPh sb="15" eb="16">
      <t>シャ</t>
    </rPh>
    <rPh sb="16" eb="17">
      <t>ム</t>
    </rPh>
    <rPh sb="18" eb="21">
      <t>キョウリョクキン</t>
    </rPh>
    <rPh sb="21" eb="24">
      <t>シキュウガク</t>
    </rPh>
    <rPh sb="24" eb="26">
      <t>ケイサン</t>
    </rPh>
    <phoneticPr fontId="1"/>
  </si>
  <si>
    <t>②申請施設（映画館）名（床面積が1,000㎡超）</t>
    <rPh sb="1" eb="3">
      <t>シンセイ</t>
    </rPh>
    <rPh sb="3" eb="5">
      <t>シセツ</t>
    </rPh>
    <rPh sb="6" eb="9">
      <t>エイガカン</t>
    </rPh>
    <rPh sb="10" eb="11">
      <t>メイ</t>
    </rPh>
    <rPh sb="12" eb="15">
      <t>ユカメンセキ</t>
    </rPh>
    <rPh sb="22" eb="23">
      <t>チョウ</t>
    </rPh>
    <phoneticPr fontId="1"/>
  </si>
  <si>
    <t>〇本シートは【特定大規模施設の映画館運営事業者向け】の計算シートです。映画館以外の特定大規模施設運営事業者は別の計算シートを使用してください。</t>
    <rPh sb="1" eb="2">
      <t>ホン</t>
    </rPh>
    <rPh sb="7" eb="9">
      <t>トクテイ</t>
    </rPh>
    <rPh sb="9" eb="12">
      <t>ダイキボ</t>
    </rPh>
    <rPh sb="12" eb="14">
      <t>シセツ</t>
    </rPh>
    <rPh sb="15" eb="18">
      <t>エイガカン</t>
    </rPh>
    <rPh sb="18" eb="20">
      <t>ウンエイ</t>
    </rPh>
    <rPh sb="20" eb="22">
      <t>ジギョウ</t>
    </rPh>
    <rPh sb="22" eb="23">
      <t>シャ</t>
    </rPh>
    <rPh sb="23" eb="24">
      <t>ム</t>
    </rPh>
    <rPh sb="27" eb="29">
      <t>ケイサン</t>
    </rPh>
    <rPh sb="35" eb="38">
      <t>エイガカン</t>
    </rPh>
    <rPh sb="38" eb="40">
      <t>イガイ</t>
    </rPh>
    <rPh sb="41" eb="43">
      <t>トクテイ</t>
    </rPh>
    <rPh sb="43" eb="46">
      <t>ダイキボ</t>
    </rPh>
    <rPh sb="46" eb="48">
      <t>シセツ</t>
    </rPh>
    <rPh sb="48" eb="50">
      <t>ウンエイ</t>
    </rPh>
    <rPh sb="50" eb="52">
      <t>ジギョウ</t>
    </rPh>
    <rPh sb="52" eb="53">
      <t>シャ</t>
    </rPh>
    <rPh sb="54" eb="55">
      <t>ベツ</t>
    </rPh>
    <rPh sb="56" eb="58">
      <t>ケイサン</t>
    </rPh>
    <rPh sb="62" eb="64">
      <t>シヨウ</t>
    </rPh>
    <phoneticPr fontId="1"/>
  </si>
  <si>
    <t>（Ｂ）</t>
    <phoneticPr fontId="1"/>
  </si>
  <si>
    <t>（２）映画館運営事業者に係る追加協力金</t>
    <rPh sb="3" eb="6">
      <t>エイガカン</t>
    </rPh>
    <rPh sb="6" eb="8">
      <t>ウンエイ</t>
    </rPh>
    <rPh sb="8" eb="10">
      <t>ジギョウ</t>
    </rPh>
    <rPh sb="10" eb="11">
      <t>シャ</t>
    </rPh>
    <rPh sb="12" eb="13">
      <t>カカ</t>
    </rPh>
    <rPh sb="14" eb="16">
      <t>ツイカ</t>
    </rPh>
    <rPh sb="16" eb="19">
      <t>キョウリョクキン</t>
    </rPh>
    <phoneticPr fontId="1"/>
  </si>
  <si>
    <t>　※上記（１）、（２）は１円未満切り捨て</t>
    <rPh sb="2" eb="4">
      <t>ジョウキ</t>
    </rPh>
    <phoneticPr fontId="1"/>
  </si>
  <si>
    <t>【計算式】　１日当たりの交付額</t>
    <rPh sb="1" eb="4">
      <t>ケイサンシキ</t>
    </rPh>
    <rPh sb="7" eb="8">
      <t>ニチ</t>
    </rPh>
    <rPh sb="8" eb="9">
      <t>ア</t>
    </rPh>
    <rPh sb="12" eb="14">
      <t>コウフ</t>
    </rPh>
    <rPh sb="14" eb="15">
      <t>ガク</t>
    </rPh>
    <phoneticPr fontId="1"/>
  </si>
  <si>
    <r>
      <t xml:space="preserve">（２）
</t>
    </r>
    <r>
      <rPr>
        <sz val="9"/>
        <color theme="1"/>
        <rFont val="游ゴシック"/>
        <family val="3"/>
        <charset val="128"/>
        <scheme val="minor"/>
      </rPr>
      <t>映画館運営事業者に係る追加協力金</t>
    </r>
    <rPh sb="4" eb="7">
      <t>エイガカン</t>
    </rPh>
    <rPh sb="7" eb="9">
      <t>ウンエイ</t>
    </rPh>
    <rPh sb="9" eb="11">
      <t>ジギョウ</t>
    </rPh>
    <rPh sb="11" eb="12">
      <t>シャ</t>
    </rPh>
    <rPh sb="13" eb="14">
      <t>カカ</t>
    </rPh>
    <rPh sb="15" eb="17">
      <t>ツイカ</t>
    </rPh>
    <rPh sb="17" eb="20">
      <t>キョウリョクキン</t>
    </rPh>
    <phoneticPr fontId="1"/>
  </si>
  <si>
    <t>（３）映画配給会社相当分</t>
    <rPh sb="3" eb="5">
      <t>エイガ</t>
    </rPh>
    <rPh sb="5" eb="7">
      <t>ハイキュウ</t>
    </rPh>
    <rPh sb="7" eb="9">
      <t>カイシャ</t>
    </rPh>
    <rPh sb="9" eb="12">
      <t>ソウトウブン</t>
    </rPh>
    <phoneticPr fontId="1"/>
  </si>
  <si>
    <t>申請額＝（１）小計＋（２）小計＋（３）映画配給会社相当分</t>
    <rPh sb="0" eb="3">
      <t>シンセイガク</t>
    </rPh>
    <rPh sb="7" eb="9">
      <t>ショウケイ</t>
    </rPh>
    <rPh sb="13" eb="15">
      <t>ショウケイ</t>
    </rPh>
    <rPh sb="19" eb="21">
      <t>エイガ</t>
    </rPh>
    <rPh sb="21" eb="23">
      <t>ハイキュウ</t>
    </rPh>
    <rPh sb="23" eb="25">
      <t>ガイシャ</t>
    </rPh>
    <rPh sb="25" eb="28">
      <t>ソウトウブン</t>
    </rPh>
    <phoneticPr fontId="1"/>
  </si>
  <si>
    <t>※（３）⇒ （２）と同額を映画配給会社相当分として支給</t>
    <rPh sb="10" eb="12">
      <t>ドウガク</t>
    </rPh>
    <rPh sb="13" eb="15">
      <t>エイガ</t>
    </rPh>
    <rPh sb="15" eb="17">
      <t>ハイキュウ</t>
    </rPh>
    <rPh sb="17" eb="19">
      <t>ガイシャ</t>
    </rPh>
    <rPh sb="19" eb="22">
      <t>ソウトウブン</t>
    </rPh>
    <rPh sb="25" eb="27">
      <t>シキュウ</t>
    </rPh>
    <phoneticPr fontId="1"/>
  </si>
  <si>
    <t>福島市</t>
    <rPh sb="0" eb="2">
      <t>フクシマ</t>
    </rPh>
    <rPh sb="2" eb="3">
      <t>シ</t>
    </rPh>
    <phoneticPr fontId="1"/>
  </si>
  <si>
    <t>計</t>
    <rPh sb="0" eb="1">
      <t>ケイ</t>
    </rPh>
    <phoneticPr fontId="1"/>
  </si>
  <si>
    <r>
      <t xml:space="preserve">小計
</t>
    </r>
    <r>
      <rPr>
        <sz val="8"/>
        <color theme="1"/>
        <rFont val="游ゴシック"/>
        <family val="3"/>
        <charset val="128"/>
        <scheme val="minor"/>
      </rPr>
      <t>※千円未満切り上げ</t>
    </r>
    <rPh sb="0" eb="2">
      <t>ショウケイ</t>
    </rPh>
    <rPh sb="4" eb="9">
      <t>センエンミマンキ</t>
    </rPh>
    <rPh sb="10" eb="11">
      <t>ア</t>
    </rPh>
    <phoneticPr fontId="1"/>
  </si>
  <si>
    <t>映画上映日
（21時までの時短）
【該当○】</t>
    <rPh sb="0" eb="2">
      <t>エイガ</t>
    </rPh>
    <rPh sb="2" eb="4">
      <t>ジョウエイ</t>
    </rPh>
    <rPh sb="4" eb="5">
      <t>ビ</t>
    </rPh>
    <rPh sb="9" eb="10">
      <t>ジ</t>
    </rPh>
    <rPh sb="13" eb="15">
      <t>ジタン</t>
    </rPh>
    <rPh sb="18" eb="20">
      <t>ガイトウ</t>
    </rPh>
    <phoneticPr fontId="1"/>
  </si>
  <si>
    <r>
      <t xml:space="preserve">協力金対象外(定休日、時短無(21時以前閉店)等)
</t>
    </r>
    <r>
      <rPr>
        <sz val="8"/>
        <color theme="1"/>
        <rFont val="游ゴシック"/>
        <family val="3"/>
        <charset val="128"/>
        <scheme val="minor"/>
      </rPr>
      <t>【該当〇】</t>
    </r>
    <rPh sb="0" eb="3">
      <t>キョウリョクキン</t>
    </rPh>
    <rPh sb="3" eb="6">
      <t>タイショウガイ</t>
    </rPh>
    <rPh sb="7" eb="10">
      <t>テイキュウビ</t>
    </rPh>
    <rPh sb="11" eb="13">
      <t>ジタン</t>
    </rPh>
    <rPh sb="13" eb="14">
      <t>ナ</t>
    </rPh>
    <rPh sb="17" eb="18">
      <t>ジ</t>
    </rPh>
    <rPh sb="18" eb="20">
      <t>イゼン</t>
    </rPh>
    <rPh sb="20" eb="22">
      <t>ヘイテン</t>
    </rPh>
    <rPh sb="23" eb="24">
      <t>トウ</t>
    </rPh>
    <rPh sb="27" eb="29">
      <t>ガイトウ</t>
    </rPh>
    <phoneticPr fontId="1"/>
  </si>
  <si>
    <t>○</t>
  </si>
  <si>
    <t>※協力金対象外（定休日や時短無し）に「〇」の日は、時間欄は全て空欄とする。
※通常24時間営業の場合は、通常時の欄に開始5:00~終了29:00と記載。
※時短要請期間中の終了時間が21:00より前の場合も21:00と記載。(映画上映日は21:00まで時短要請)</t>
    <rPh sb="113" eb="115">
      <t>エイガ</t>
    </rPh>
    <rPh sb="115" eb="117">
      <t>ジョウエイ</t>
    </rPh>
    <rPh sb="117" eb="118">
      <t>ビ</t>
    </rPh>
    <rPh sb="126" eb="128">
      <t>ジタン</t>
    </rPh>
    <rPh sb="128" eb="130">
      <t>ヨウセイ</t>
    </rPh>
    <phoneticPr fontId="1"/>
  </si>
  <si>
    <t>※映画上映（21:00までの時短）扱いとしておりますので、状況が異なる場合はご相談ください。</t>
    <rPh sb="14" eb="16">
      <t>ジタン</t>
    </rPh>
    <phoneticPr fontId="1"/>
  </si>
  <si>
    <t>入力箇所</t>
    <rPh sb="0" eb="2">
      <t>ニュウリョク</t>
    </rPh>
    <rPh sb="2" eb="4">
      <t>カショ</t>
    </rPh>
    <phoneticPr fontId="1"/>
  </si>
  <si>
    <r>
      <t>時短率</t>
    </r>
    <r>
      <rPr>
        <sz val="8"/>
        <color theme="1"/>
        <rFont val="游ゴシック"/>
        <family val="3"/>
        <charset val="128"/>
        <scheme val="minor"/>
      </rPr>
      <t>（Ｈ／Ｅ）</t>
    </r>
    <r>
      <rPr>
        <sz val="10"/>
        <color theme="1"/>
        <rFont val="游ゴシック"/>
        <family val="3"/>
        <charset val="128"/>
        <scheme val="minor"/>
      </rPr>
      <t xml:space="preserve">
（Ｊ）</t>
    </r>
    <rPh sb="0" eb="2">
      <t>ジタン</t>
    </rPh>
    <rPh sb="2" eb="3">
      <t>リツ</t>
    </rPh>
    <phoneticPr fontId="1"/>
  </si>
  <si>
    <r>
      <t xml:space="preserve">時短上映率
</t>
    </r>
    <r>
      <rPr>
        <sz val="8"/>
        <color theme="1"/>
        <rFont val="游ゴシック"/>
        <family val="3"/>
        <charset val="128"/>
        <scheme val="minor"/>
      </rPr>
      <t xml:space="preserve">（Ｉ／Ｆ）
</t>
    </r>
    <r>
      <rPr>
        <sz val="10"/>
        <color theme="1"/>
        <rFont val="游ゴシック"/>
        <family val="3"/>
        <charset val="128"/>
        <scheme val="minor"/>
      </rPr>
      <t xml:space="preserve">
（Ｋ）</t>
    </r>
    <rPh sb="0" eb="2">
      <t>ジタン</t>
    </rPh>
    <rPh sb="2" eb="4">
      <t>ジョウエイ</t>
    </rPh>
    <rPh sb="4" eb="5">
      <t>リツ</t>
    </rPh>
    <phoneticPr fontId="1"/>
  </si>
  <si>
    <t>開始時刻
（Ｃ）</t>
    <rPh sb="0" eb="2">
      <t>カイシ</t>
    </rPh>
    <rPh sb="2" eb="4">
      <t>ジコク</t>
    </rPh>
    <phoneticPr fontId="1"/>
  </si>
  <si>
    <t>終了時刻
（Ｄ）</t>
    <rPh sb="0" eb="2">
      <t>シュウリョウ</t>
    </rPh>
    <rPh sb="2" eb="4">
      <t>ジコク</t>
    </rPh>
    <phoneticPr fontId="1"/>
  </si>
  <si>
    <r>
      <t xml:space="preserve">本来の営業時間
</t>
    </r>
    <r>
      <rPr>
        <sz val="8"/>
        <color theme="1"/>
        <rFont val="游ゴシック"/>
        <family val="3"/>
        <charset val="128"/>
        <scheme val="minor"/>
      </rPr>
      <t xml:space="preserve">(Ｄ)－（Ｃ)
</t>
    </r>
    <r>
      <rPr>
        <sz val="10"/>
        <color theme="1"/>
        <rFont val="游ゴシック"/>
        <family val="3"/>
        <charset val="128"/>
        <scheme val="minor"/>
      </rPr>
      <t>（Ｅ）</t>
    </r>
    <rPh sb="0" eb="2">
      <t>ホンライ</t>
    </rPh>
    <rPh sb="3" eb="5">
      <t>エイギョウ</t>
    </rPh>
    <rPh sb="5" eb="7">
      <t>ジカン</t>
    </rPh>
    <phoneticPr fontId="1"/>
  </si>
  <si>
    <r>
      <rPr>
        <sz val="8"/>
        <color theme="1"/>
        <rFont val="游ゴシック"/>
        <family val="3"/>
        <charset val="128"/>
        <scheme val="minor"/>
      </rPr>
      <t>本来の映画上映回数</t>
    </r>
    <r>
      <rPr>
        <sz val="10"/>
        <color theme="1"/>
        <rFont val="游ゴシック"/>
        <family val="3"/>
        <charset val="128"/>
        <scheme val="minor"/>
      </rPr>
      <t xml:space="preserve">
（Ｆ）</t>
    </r>
    <rPh sb="0" eb="2">
      <t>ホンライ</t>
    </rPh>
    <rPh sb="3" eb="5">
      <t>エイガ</t>
    </rPh>
    <rPh sb="5" eb="7">
      <t>ジョウエイ</t>
    </rPh>
    <rPh sb="7" eb="9">
      <t>カイスウ</t>
    </rPh>
    <phoneticPr fontId="1"/>
  </si>
  <si>
    <r>
      <t xml:space="preserve">短縮した営業時間
</t>
    </r>
    <r>
      <rPr>
        <sz val="8"/>
        <color theme="1"/>
        <rFont val="游ゴシック"/>
        <family val="3"/>
        <charset val="128"/>
        <scheme val="minor"/>
      </rPr>
      <t xml:space="preserve">（Ｄ)－(Ｇ)
</t>
    </r>
    <r>
      <rPr>
        <sz val="10"/>
        <color theme="1"/>
        <rFont val="游ゴシック"/>
        <family val="3"/>
        <charset val="128"/>
        <scheme val="minor"/>
      </rPr>
      <t>（Ｈ）</t>
    </r>
    <rPh sb="0" eb="2">
      <t>タンシュク</t>
    </rPh>
    <rPh sb="4" eb="6">
      <t>エイギョウ</t>
    </rPh>
    <rPh sb="6" eb="8">
      <t>ジカン</t>
    </rPh>
    <phoneticPr fontId="1"/>
  </si>
  <si>
    <r>
      <rPr>
        <sz val="8"/>
        <color theme="1"/>
        <rFont val="游ゴシック"/>
        <family val="3"/>
        <charset val="128"/>
        <scheme val="minor"/>
      </rPr>
      <t>上映できなくなった映画の回数
（Ｉ</t>
    </r>
    <r>
      <rPr>
        <sz val="10"/>
        <color theme="1"/>
        <rFont val="游ゴシック"/>
        <family val="3"/>
        <charset val="128"/>
        <scheme val="minor"/>
      </rPr>
      <t>）</t>
    </r>
    <rPh sb="0" eb="2">
      <t>ジョウエイ</t>
    </rPh>
    <rPh sb="9" eb="11">
      <t>エイガ</t>
    </rPh>
    <rPh sb="12" eb="14">
      <t>カイスウ</t>
    </rPh>
    <phoneticPr fontId="1"/>
  </si>
  <si>
    <t>（Ｊ）時短率　（Ｈ)／（Ｅ)　※小数点第３位以下を切り上げ</t>
    <rPh sb="3" eb="5">
      <t>ジタン</t>
    </rPh>
    <rPh sb="5" eb="6">
      <t>リツ</t>
    </rPh>
    <rPh sb="16" eb="19">
      <t>ショウスウテン</t>
    </rPh>
    <rPh sb="19" eb="20">
      <t>ダイ</t>
    </rPh>
    <rPh sb="21" eb="22">
      <t>イ</t>
    </rPh>
    <rPh sb="22" eb="24">
      <t>イカ</t>
    </rPh>
    <rPh sb="25" eb="26">
      <t>キ</t>
    </rPh>
    <rPh sb="27" eb="28">
      <t>ア</t>
    </rPh>
    <phoneticPr fontId="1"/>
  </si>
  <si>
    <t>（Ｋ）時短上映率　（Ｉ）／（Ｆ）※小数点第３位以下を切り上げ</t>
    <rPh sb="3" eb="5">
      <t>ジタン</t>
    </rPh>
    <rPh sb="5" eb="7">
      <t>ジョウエイ</t>
    </rPh>
    <rPh sb="7" eb="8">
      <t>リツ</t>
    </rPh>
    <rPh sb="17" eb="20">
      <t>ショウスウテン</t>
    </rPh>
    <rPh sb="20" eb="21">
      <t>ダイ</t>
    </rPh>
    <rPh sb="22" eb="25">
      <t>イイカ</t>
    </rPh>
    <rPh sb="26" eb="27">
      <t>キ</t>
    </rPh>
    <rPh sb="28" eb="29">
      <t>ア</t>
    </rPh>
    <phoneticPr fontId="1"/>
  </si>
  <si>
    <t>（Ａ）×200,000円×（Ｊ）</t>
    <rPh sb="11" eb="12">
      <t>エン</t>
    </rPh>
    <phoneticPr fontId="1"/>
  </si>
  <si>
    <t>（Ｂ）×20,000円×（Ｋ）</t>
    <rPh sb="10" eb="11">
      <t>エン</t>
    </rPh>
    <phoneticPr fontId="1"/>
  </si>
  <si>
    <t>③飲食店向け時短協力金の受給の有無</t>
    <phoneticPr fontId="1"/>
  </si>
  <si>
    <r>
      <t xml:space="preserve">開始時刻
</t>
    </r>
    <r>
      <rPr>
        <sz val="8"/>
        <color theme="1"/>
        <rFont val="游ゴシック"/>
        <family val="3"/>
        <charset val="128"/>
        <scheme val="minor"/>
      </rPr>
      <t>(休業の場合は空欄とする)</t>
    </r>
    <rPh sb="0" eb="2">
      <t>カイシ</t>
    </rPh>
    <rPh sb="2" eb="4">
      <t>ジコク</t>
    </rPh>
    <rPh sb="7" eb="9">
      <t>キュウギョウ</t>
    </rPh>
    <rPh sb="10" eb="12">
      <t>バアイ</t>
    </rPh>
    <rPh sb="13" eb="15">
      <t>クウラン</t>
    </rPh>
    <phoneticPr fontId="1"/>
  </si>
  <si>
    <r>
      <t xml:space="preserve">終了時刻（Ｇ)
</t>
    </r>
    <r>
      <rPr>
        <sz val="8"/>
        <color theme="1"/>
        <rFont val="游ゴシック"/>
        <family val="3"/>
        <charset val="128"/>
        <scheme val="minor"/>
      </rPr>
      <t>(21:00前閉店や休業は21:00を選択)</t>
    </r>
    <rPh sb="0" eb="2">
      <t>シュウリョウ</t>
    </rPh>
    <rPh sb="2" eb="4">
      <t>ジコク</t>
    </rPh>
    <rPh sb="14" eb="15">
      <t>マエ</t>
    </rPh>
    <rPh sb="15" eb="17">
      <t>ヘイテン</t>
    </rPh>
    <rPh sb="18" eb="20">
      <t>キュウギョウ</t>
    </rPh>
    <rPh sb="27" eb="29">
      <t>センタク</t>
    </rPh>
    <phoneticPr fontId="1"/>
  </si>
  <si>
    <t>⑤常設のスクリーン数</t>
    <rPh sb="1" eb="3">
      <t>ジョウセツ</t>
    </rPh>
    <rPh sb="9" eb="10">
      <t>スウ</t>
    </rPh>
    <phoneticPr fontId="1"/>
  </si>
  <si>
    <r>
      <t xml:space="preserve">④自己利用部分面積（別紙３で計算した面積を入力）
</t>
    </r>
    <r>
      <rPr>
        <sz val="8"/>
        <color theme="1"/>
        <rFont val="游ゴシック"/>
        <family val="3"/>
        <charset val="128"/>
        <scheme val="minor"/>
      </rPr>
      <t>（A)2,000㎡未満１単位、2,000㎡～3,000㎡未満2単位、以後、1,000㎡ごとに１単位ずつ増える。</t>
    </r>
    <rPh sb="1" eb="3">
      <t>ジコ</t>
    </rPh>
    <rPh sb="3" eb="5">
      <t>リヨウ</t>
    </rPh>
    <rPh sb="5" eb="7">
      <t>ブブン</t>
    </rPh>
    <rPh sb="7" eb="9">
      <t>メンセキ</t>
    </rPh>
    <rPh sb="18" eb="20">
      <t>メンセキ</t>
    </rPh>
    <phoneticPr fontId="1"/>
  </si>
  <si>
    <t>【大規模施設等協力金（令和３年８月２６日から令和３年９月２３日要請分）】</t>
    <rPh sb="1" eb="4">
      <t>ダイキボ</t>
    </rPh>
    <rPh sb="4" eb="6">
      <t>シセツ</t>
    </rPh>
    <rPh sb="6" eb="7">
      <t>トウ</t>
    </rPh>
    <rPh sb="7" eb="10">
      <t>キョウリョクキン</t>
    </rPh>
    <rPh sb="11" eb="13">
      <t>レイワ</t>
    </rPh>
    <rPh sb="14" eb="15">
      <t>ネン</t>
    </rPh>
    <rPh sb="16" eb="17">
      <t>ガツ</t>
    </rPh>
    <rPh sb="19" eb="20">
      <t>ニチ</t>
    </rPh>
    <rPh sb="22" eb="24">
      <t>レイワ</t>
    </rPh>
    <rPh sb="25" eb="26">
      <t>ネン</t>
    </rPh>
    <rPh sb="27" eb="28">
      <t>ガツ</t>
    </rPh>
    <rPh sb="30" eb="31">
      <t>ニチ</t>
    </rPh>
    <rPh sb="31" eb="33">
      <t>ヨウセイ</t>
    </rPh>
    <rPh sb="33" eb="3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</si>
</sst>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0.00_ "/>
    <numFmt numFmtId="178" formatCode="#,##0&quot;㎡&quot;"/>
    <numFmt numFmtId="179" formatCode="\(#,##0\)\ "/>
    <numFmt numFmtId="180" formatCode="[h]:mm"/>
    <numFmt numFmtId="181" formatCode="###,###&quot;円&quot;"/>
    <numFmt numFmtId="182" formatCode="0&quot;ス&quot;&quot;ク&quot;&quot;リ&quot;&quot;ー&quot;&quot;ン&quot;"/>
    <numFmt numFmtId="183" formatCode="#,###&quot;単&quot;&quot;位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56" fontId="0" fillId="0" borderId="1" xfId="0" applyNumberFormat="1" applyBorder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2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2" fillId="0" borderId="0" xfId="0" applyFont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3" borderId="26" xfId="0" applyFill="1" applyBorder="1">
      <alignment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77" fontId="0" fillId="0" borderId="4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9" fontId="0" fillId="0" borderId="12" xfId="0" applyNumberForma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9" fontId="0" fillId="0" borderId="10" xfId="0" applyNumberFormat="1" applyBorder="1" applyAlignment="1">
      <alignment vertical="center" shrinkToFit="1"/>
    </xf>
    <xf numFmtId="0" fontId="11" fillId="0" borderId="0" xfId="0" applyFont="1">
      <alignment vertical="center"/>
    </xf>
    <xf numFmtId="178" fontId="0" fillId="3" borderId="34" xfId="0" applyNumberFormat="1" applyFill="1" applyBorder="1" applyAlignment="1" applyProtection="1">
      <alignment vertical="center"/>
      <protection locked="0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0" fontId="13" fillId="0" borderId="9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0" fillId="3" borderId="41" xfId="0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shrinkToFit="1"/>
      <protection locked="0"/>
    </xf>
    <xf numFmtId="20" fontId="0" fillId="3" borderId="42" xfId="0" applyNumberFormat="1" applyFill="1" applyBorder="1" applyAlignment="1" applyProtection="1">
      <alignment vertical="center" shrinkToFit="1"/>
      <protection locked="0"/>
    </xf>
    <xf numFmtId="180" fontId="0" fillId="3" borderId="43" xfId="0" applyNumberFormat="1" applyFill="1" applyBorder="1" applyAlignment="1" applyProtection="1">
      <alignment vertical="center" shrinkToFit="1"/>
      <protection locked="0"/>
    </xf>
    <xf numFmtId="180" fontId="0" fillId="0" borderId="3" xfId="0" applyNumberFormat="1" applyBorder="1" applyAlignment="1">
      <alignment vertical="center" shrinkToFit="1"/>
    </xf>
    <xf numFmtId="0" fontId="0" fillId="3" borderId="41" xfId="0" applyNumberFormat="1" applyFill="1" applyBorder="1" applyAlignment="1" applyProtection="1">
      <alignment vertical="center" shrinkToFit="1"/>
      <protection locked="0"/>
    </xf>
    <xf numFmtId="20" fontId="0" fillId="3" borderId="43" xfId="0" applyNumberFormat="1" applyFill="1" applyBorder="1" applyAlignment="1" applyProtection="1">
      <alignment vertical="center" shrinkToFit="1"/>
      <protection locked="0"/>
    </xf>
    <xf numFmtId="20" fontId="0" fillId="0" borderId="3" xfId="0" applyNumberFormat="1" applyBorder="1" applyAlignment="1">
      <alignment vertical="center" shrinkToFit="1"/>
    </xf>
    <xf numFmtId="0" fontId="0" fillId="3" borderId="38" xfId="0" applyNumberFormat="1" applyFill="1" applyBorder="1" applyAlignment="1" applyProtection="1">
      <alignment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20" fontId="0" fillId="3" borderId="1" xfId="0" applyNumberFormat="1" applyFill="1" applyBorder="1" applyAlignment="1" applyProtection="1">
      <alignment vertical="center" shrinkToFit="1"/>
      <protection locked="0"/>
    </xf>
    <xf numFmtId="180" fontId="0" fillId="3" borderId="28" xfId="0" applyNumberFormat="1" applyFill="1" applyBorder="1" applyAlignment="1" applyProtection="1">
      <alignment vertical="center" shrinkToFit="1"/>
      <protection locked="0"/>
    </xf>
    <xf numFmtId="0" fontId="0" fillId="3" borderId="27" xfId="0" applyNumberFormat="1" applyFill="1" applyBorder="1" applyAlignment="1" applyProtection="1">
      <alignment vertical="center" shrinkToFit="1"/>
      <protection locked="0"/>
    </xf>
    <xf numFmtId="20" fontId="0" fillId="3" borderId="4" xfId="0" applyNumberFormat="1" applyFill="1" applyBorder="1" applyAlignment="1" applyProtection="1">
      <alignment vertical="center" shrinkToFit="1"/>
      <protection locked="0"/>
    </xf>
    <xf numFmtId="20" fontId="0" fillId="3" borderId="28" xfId="0" applyNumberFormat="1" applyFill="1" applyBorder="1" applyAlignment="1" applyProtection="1">
      <alignment vertical="center" shrinkToFit="1"/>
      <protection locked="0"/>
    </xf>
    <xf numFmtId="0" fontId="0" fillId="3" borderId="35" xfId="0" applyNumberFormat="1" applyFill="1" applyBorder="1" applyAlignment="1" applyProtection="1">
      <alignment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20" fontId="0" fillId="3" borderId="30" xfId="0" applyNumberFormat="1" applyFill="1" applyBorder="1" applyAlignment="1" applyProtection="1">
      <alignment vertical="center" shrinkToFit="1"/>
      <protection locked="0"/>
    </xf>
    <xf numFmtId="180" fontId="0" fillId="3" borderId="31" xfId="0" applyNumberFormat="1" applyFill="1" applyBorder="1" applyAlignment="1" applyProtection="1">
      <alignment vertical="center" shrinkToFit="1"/>
      <protection locked="0"/>
    </xf>
    <xf numFmtId="0" fontId="0" fillId="3" borderId="29" xfId="0" applyNumberFormat="1" applyFill="1" applyBorder="1" applyAlignment="1" applyProtection="1">
      <alignment vertical="center" shrinkToFit="1"/>
      <protection locked="0"/>
    </xf>
    <xf numFmtId="20" fontId="0" fillId="3" borderId="39" xfId="0" applyNumberFormat="1" applyFill="1" applyBorder="1" applyAlignment="1" applyProtection="1">
      <alignment vertical="center" shrinkToFit="1"/>
      <protection locked="0"/>
    </xf>
    <xf numFmtId="20" fontId="0" fillId="3" borderId="31" xfId="0" applyNumberFormat="1" applyFill="1" applyBorder="1" applyAlignment="1" applyProtection="1">
      <alignment vertical="center" shrinkToFit="1"/>
      <protection locked="0"/>
    </xf>
    <xf numFmtId="0" fontId="0" fillId="3" borderId="36" xfId="0" applyNumberFormat="1" applyFill="1" applyBorder="1" applyAlignment="1" applyProtection="1">
      <alignment vertical="center" shrinkToFit="1"/>
      <protection locked="0"/>
    </xf>
    <xf numFmtId="0" fontId="0" fillId="2" borderId="2" xfId="0" applyFill="1" applyBorder="1" applyAlignment="1">
      <alignment horizontal="left" vertical="center"/>
    </xf>
    <xf numFmtId="0" fontId="17" fillId="0" borderId="0" xfId="0" applyFont="1">
      <alignment vertical="center"/>
    </xf>
    <xf numFmtId="0" fontId="0" fillId="3" borderId="35" xfId="0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17" xfId="0" applyFill="1" applyBorder="1" applyAlignment="1">
      <alignment horizontal="center" vertical="center"/>
    </xf>
    <xf numFmtId="0" fontId="10" fillId="6" borderId="7" xfId="0" applyFont="1" applyFill="1" applyBorder="1" applyAlignment="1">
      <alignment horizontal="left" vertical="top"/>
    </xf>
    <xf numFmtId="0" fontId="10" fillId="6" borderId="9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vertical="center"/>
    </xf>
    <xf numFmtId="0" fontId="0" fillId="6" borderId="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3" borderId="46" xfId="0" applyFill="1" applyBorder="1" applyAlignment="1" applyProtection="1">
      <alignment horizontal="center" vertical="center" shrinkToFit="1"/>
      <protection locked="0"/>
    </xf>
    <xf numFmtId="20" fontId="0" fillId="3" borderId="12" xfId="0" applyNumberFormat="1" applyFill="1" applyBorder="1" applyAlignment="1" applyProtection="1">
      <alignment vertical="center" shrinkToFit="1"/>
      <protection locked="0"/>
    </xf>
    <xf numFmtId="180" fontId="0" fillId="3" borderId="47" xfId="0" applyNumberFormat="1" applyFill="1" applyBorder="1" applyAlignment="1" applyProtection="1">
      <alignment vertical="center" shrinkToFit="1"/>
      <protection locked="0"/>
    </xf>
    <xf numFmtId="0" fontId="0" fillId="3" borderId="46" xfId="0" applyNumberFormat="1" applyFill="1" applyBorder="1" applyAlignment="1" applyProtection="1">
      <alignment vertical="center" shrinkToFit="1"/>
      <protection locked="0"/>
    </xf>
    <xf numFmtId="20" fontId="0" fillId="3" borderId="11" xfId="0" applyNumberFormat="1" applyFill="1" applyBorder="1" applyAlignment="1" applyProtection="1">
      <alignment vertical="center" shrinkToFit="1"/>
      <protection locked="0"/>
    </xf>
    <xf numFmtId="20" fontId="0" fillId="3" borderId="47" xfId="0" applyNumberFormat="1" applyFill="1" applyBorder="1" applyAlignment="1" applyProtection="1">
      <alignment vertical="center" shrinkToFit="1"/>
      <protection locked="0"/>
    </xf>
    <xf numFmtId="0" fontId="0" fillId="3" borderId="48" xfId="0" applyNumberFormat="1" applyFill="1" applyBorder="1" applyAlignment="1" applyProtection="1">
      <alignment vertical="center" shrinkToFit="1"/>
      <protection locked="0"/>
    </xf>
    <xf numFmtId="183" fontId="0" fillId="0" borderId="29" xfId="0" applyNumberForma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82" fontId="0" fillId="3" borderId="44" xfId="0" applyNumberFormat="1" applyFill="1" applyBorder="1" applyAlignment="1" applyProtection="1">
      <alignment horizontal="center" vertical="center"/>
      <protection locked="0"/>
    </xf>
    <xf numFmtId="182" fontId="0" fillId="3" borderId="45" xfId="0" applyNumberForma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 indent="1" shrinkToFit="1"/>
    </xf>
    <xf numFmtId="176" fontId="4" fillId="0" borderId="3" xfId="0" applyNumberFormat="1" applyFont="1" applyBorder="1" applyAlignment="1">
      <alignment horizontal="right" vertical="center" indent="1" shrinkToFit="1"/>
    </xf>
    <xf numFmtId="176" fontId="4" fillId="0" borderId="4" xfId="0" applyNumberFormat="1" applyFont="1" applyBorder="1" applyAlignment="1">
      <alignment horizontal="right" vertical="center" indent="1" shrinkToFi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3" borderId="37" xfId="0" applyFill="1" applyBorder="1" applyAlignment="1" applyProtection="1">
      <alignment horizontal="left" vertical="center" shrinkToFit="1"/>
      <protection locked="0"/>
    </xf>
    <xf numFmtId="0" fontId="0" fillId="3" borderId="32" xfId="0" applyFill="1" applyBorder="1" applyAlignment="1" applyProtection="1">
      <alignment horizontal="left" vertical="center" shrinkToFit="1"/>
      <protection locked="0"/>
    </xf>
    <xf numFmtId="0" fontId="0" fillId="3" borderId="33" xfId="0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81" fontId="4" fillId="0" borderId="14" xfId="0" applyNumberFormat="1" applyFont="1" applyFill="1" applyBorder="1" applyAlignment="1">
      <alignment horizontal="right" vertical="center" indent="1" shrinkToFit="1"/>
    </xf>
    <xf numFmtId="181" fontId="4" fillId="0" borderId="15" xfId="0" applyNumberFormat="1" applyFont="1" applyFill="1" applyBorder="1" applyAlignment="1">
      <alignment horizontal="right" vertical="center" indent="1" shrinkToFit="1"/>
    </xf>
    <xf numFmtId="0" fontId="0" fillId="2" borderId="1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556260</xdr:colOff>
      <xdr:row>0</xdr:row>
      <xdr:rowOff>53340</xdr:rowOff>
    </xdr:from>
    <xdr:to>
      <xdr:col>16</xdr:col>
      <xdr:colOff>739140</xdr:colOff>
      <xdr:row>0</xdr:row>
      <xdr:rowOff>358140</xdr:rowOff>
    </xdr:to>
    <xdr:sp macro="" textlink="">
      <xdr:nvSpPr>
        <xdr:cNvPr id="2" name="テキスト ボックス 1"/>
        <xdr:cNvSpPr txBox="1"/>
      </xdr:nvSpPr>
      <xdr:spPr>
        <a:xfrm flipH="1">
          <a:off x="8976360" y="53340"/>
          <a:ext cx="99822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別紙２－２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40" zoomScaleNormal="100" workbookViewId="0">
      <selection activeCell="J12" sqref="J12:K12"/>
    </sheetView>
  </sheetViews>
  <sheetFormatPr defaultRowHeight="18" x14ac:dyDescent="0.45"/>
  <cols>
    <col min="1" max="1" width="1.69921875" customWidth="1"/>
    <col min="2" max="2" width="8.69921875" customWidth="1"/>
    <col min="3" max="3" width="4.69921875" customWidth="1"/>
    <col min="4" max="9" width="7.69921875" customWidth="1"/>
    <col min="10" max="11" width="9.19921875" customWidth="1"/>
    <col min="12" max="15" width="7.69921875" customWidth="1"/>
    <col min="16" max="17" width="10.69921875" customWidth="1"/>
    <col min="18" max="19" width="5.69921875" customWidth="1"/>
    <col min="20" max="20" width="3.69921875" customWidth="1"/>
    <col min="21" max="21" width="5.19921875" customWidth="1"/>
    <col min="22" max="61" width="3.69921875" customWidth="1"/>
  </cols>
  <sheetData>
    <row r="1" spans="1:18" ht="30" customHeight="1" x14ac:dyDescent="0.45">
      <c r="B1" s="99" t="s">
        <v>12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8" ht="29.4" customHeight="1" x14ac:dyDescent="0.45">
      <c r="B2" s="76" t="s">
        <v>49</v>
      </c>
      <c r="C2" s="14"/>
      <c r="D2" s="14"/>
      <c r="E2" s="14"/>
      <c r="F2" s="14"/>
      <c r="G2" s="14"/>
      <c r="H2" s="14"/>
      <c r="I2" s="14"/>
      <c r="J2" s="14"/>
      <c r="K2" s="14"/>
    </row>
    <row r="3" spans="1:18" ht="18" customHeight="1" x14ac:dyDescent="0.45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8" ht="18" customHeight="1" x14ac:dyDescent="0.45">
      <c r="B4" s="31" t="s">
        <v>6</v>
      </c>
      <c r="C4" s="31"/>
      <c r="D4" s="31"/>
      <c r="E4" s="31"/>
      <c r="F4" s="31"/>
      <c r="G4" s="31"/>
      <c r="H4" s="31"/>
      <c r="I4" s="31"/>
      <c r="J4" s="8"/>
      <c r="K4" s="8"/>
    </row>
    <row r="5" spans="1:18" ht="18" customHeight="1" thickBot="1" x14ac:dyDescent="0.5">
      <c r="B5" s="42"/>
      <c r="C5" s="31"/>
      <c r="D5" s="31"/>
      <c r="E5" s="31"/>
      <c r="F5" s="31"/>
      <c r="G5" s="31"/>
      <c r="H5" s="31"/>
      <c r="I5" s="31"/>
      <c r="J5" s="8"/>
      <c r="K5" s="8"/>
    </row>
    <row r="6" spans="1:18" ht="18.600000000000001" thickBot="1" x14ac:dyDescent="0.5">
      <c r="B6" s="33"/>
      <c r="C6" t="s">
        <v>7</v>
      </c>
      <c r="D6" t="s">
        <v>31</v>
      </c>
    </row>
    <row r="7" spans="1:18" ht="10.050000000000001" customHeight="1" x14ac:dyDescent="0.45">
      <c r="B7" s="7"/>
    </row>
    <row r="8" spans="1:18" ht="19.95" customHeight="1" thickBot="1" x14ac:dyDescent="0.5">
      <c r="B8" s="137" t="s">
        <v>10</v>
      </c>
      <c r="C8" s="138"/>
      <c r="D8" s="138"/>
      <c r="E8" s="138"/>
      <c r="F8" s="138"/>
      <c r="G8" s="138"/>
      <c r="H8" s="138"/>
      <c r="I8" s="139"/>
      <c r="J8" s="49" t="s">
        <v>23</v>
      </c>
    </row>
    <row r="9" spans="1:18" ht="19.95" customHeight="1" thickBot="1" x14ac:dyDescent="0.5">
      <c r="B9" s="140" t="s">
        <v>13</v>
      </c>
      <c r="C9" s="141"/>
      <c r="D9" s="141"/>
      <c r="E9" s="141"/>
      <c r="F9" s="141"/>
      <c r="G9" s="141"/>
      <c r="H9" s="141"/>
      <c r="I9" s="142"/>
      <c r="J9" s="128"/>
      <c r="K9" s="129"/>
      <c r="L9" s="129"/>
      <c r="M9" s="129"/>
      <c r="N9" s="129"/>
      <c r="O9" s="129"/>
      <c r="P9" s="130"/>
    </row>
    <row r="10" spans="1:18" ht="19.95" customHeight="1" thickBot="1" x14ac:dyDescent="0.5">
      <c r="B10" s="140" t="s">
        <v>44</v>
      </c>
      <c r="C10" s="141"/>
      <c r="D10" s="141"/>
      <c r="E10" s="141"/>
      <c r="F10" s="141"/>
      <c r="G10" s="141"/>
      <c r="H10" s="141"/>
      <c r="I10" s="142"/>
      <c r="J10" s="77"/>
      <c r="K10" s="46"/>
      <c r="L10" s="15"/>
      <c r="M10" s="16"/>
      <c r="N10" s="16"/>
      <c r="O10" s="16"/>
      <c r="P10" s="16"/>
    </row>
    <row r="11" spans="1:18" ht="30" customHeight="1" thickBot="1" x14ac:dyDescent="0.5">
      <c r="B11" s="143" t="s">
        <v>48</v>
      </c>
      <c r="C11" s="141"/>
      <c r="D11" s="141"/>
      <c r="E11" s="141"/>
      <c r="F11" s="141"/>
      <c r="G11" s="141"/>
      <c r="H11" s="141"/>
      <c r="I11" s="34"/>
      <c r="J11" s="43"/>
      <c r="K11" s="95">
        <f>IF(J11&gt;1000,ROUNDDOWN(J11,-3),IF(J11="",0,1000))/1000</f>
        <v>0</v>
      </c>
      <c r="L11" s="17" t="s">
        <v>3</v>
      </c>
      <c r="M11" s="18"/>
      <c r="N11" s="132" t="s">
        <v>4</v>
      </c>
      <c r="O11" s="133"/>
      <c r="P11" s="135">
        <f>N48</f>
        <v>0</v>
      </c>
      <c r="Q11" s="135"/>
    </row>
    <row r="12" spans="1:18" ht="19.95" customHeight="1" thickBot="1" x14ac:dyDescent="0.5">
      <c r="B12" s="75" t="s">
        <v>47</v>
      </c>
      <c r="C12" s="30"/>
      <c r="D12" s="30"/>
      <c r="E12" s="30"/>
      <c r="F12" s="30"/>
      <c r="G12" s="30"/>
      <c r="H12" s="30"/>
      <c r="I12" s="30"/>
      <c r="J12" s="102"/>
      <c r="K12" s="103"/>
      <c r="L12" s="29" t="s">
        <v>15</v>
      </c>
      <c r="M12" s="35"/>
      <c r="N12" s="134"/>
      <c r="O12" s="134"/>
      <c r="P12" s="136"/>
      <c r="Q12" s="136"/>
    </row>
    <row r="13" spans="1:18" ht="10.050000000000001" customHeight="1" x14ac:dyDescent="0.45">
      <c r="A13" s="1"/>
      <c r="B13" s="1"/>
      <c r="C13" s="1"/>
      <c r="D13" s="1"/>
    </row>
    <row r="14" spans="1:18" ht="19.95" customHeight="1" x14ac:dyDescent="0.45">
      <c r="A14" s="1"/>
      <c r="B14" s="108" t="s">
        <v>9</v>
      </c>
      <c r="C14" s="108"/>
      <c r="D14" s="122" t="s">
        <v>27</v>
      </c>
      <c r="E14" s="124" t="s">
        <v>26</v>
      </c>
      <c r="F14" s="110" t="s">
        <v>1</v>
      </c>
      <c r="G14" s="111"/>
      <c r="H14" s="111"/>
      <c r="I14" s="112"/>
      <c r="J14" s="110" t="s">
        <v>0</v>
      </c>
      <c r="K14" s="111"/>
      <c r="L14" s="111"/>
      <c r="M14" s="112"/>
      <c r="N14" s="127" t="s">
        <v>32</v>
      </c>
      <c r="O14" s="100" t="s">
        <v>33</v>
      </c>
      <c r="P14" s="126" t="s">
        <v>2</v>
      </c>
      <c r="Q14" s="126"/>
      <c r="R14" s="2"/>
    </row>
    <row r="15" spans="1:18" ht="79.95" customHeight="1" thickBot="1" x14ac:dyDescent="0.5">
      <c r="A15" s="1"/>
      <c r="B15" s="108"/>
      <c r="C15" s="108"/>
      <c r="D15" s="123"/>
      <c r="E15" s="125"/>
      <c r="F15" s="78" t="s">
        <v>34</v>
      </c>
      <c r="G15" s="78" t="s">
        <v>35</v>
      </c>
      <c r="H15" s="48" t="s">
        <v>36</v>
      </c>
      <c r="I15" s="47" t="s">
        <v>37</v>
      </c>
      <c r="J15" s="78" t="s">
        <v>45</v>
      </c>
      <c r="K15" s="78" t="s">
        <v>46</v>
      </c>
      <c r="L15" s="48" t="s">
        <v>38</v>
      </c>
      <c r="M15" s="47" t="s">
        <v>39</v>
      </c>
      <c r="N15" s="127"/>
      <c r="O15" s="101"/>
      <c r="P15" s="9" t="s">
        <v>11</v>
      </c>
      <c r="Q15" s="9" t="s">
        <v>19</v>
      </c>
      <c r="R15" s="2"/>
    </row>
    <row r="16" spans="1:18" ht="19.95" customHeight="1" x14ac:dyDescent="0.45">
      <c r="B16" s="3">
        <v>44434</v>
      </c>
      <c r="C16" s="32" t="str">
        <f t="shared" ref="C16:C31" si="0">TEXT(B16,"(aaa)")</f>
        <v>(木)</v>
      </c>
      <c r="D16" s="50"/>
      <c r="E16" s="51" t="s">
        <v>28</v>
      </c>
      <c r="F16" s="52"/>
      <c r="G16" s="53"/>
      <c r="H16" s="54">
        <f t="shared" ref="H16:H44" si="1">G16-F16</f>
        <v>0</v>
      </c>
      <c r="I16" s="55"/>
      <c r="J16" s="52"/>
      <c r="K16" s="56"/>
      <c r="L16" s="57">
        <f t="shared" ref="L16:L44" si="2">G16-K16</f>
        <v>0</v>
      </c>
      <c r="M16" s="58"/>
      <c r="N16" s="37">
        <f t="shared" ref="N16:N18" si="3">IFERROR(ROUNDUP(L16/H16,2),0)</f>
        <v>0</v>
      </c>
      <c r="O16" s="37">
        <f t="shared" ref="O16:O18" si="4">IFERROR(ROUNDUP(M16/I16,2),0)</f>
        <v>0</v>
      </c>
      <c r="P16" s="38">
        <f>ROUNDDOWN($K$11*200000*N16,0)</f>
        <v>0</v>
      </c>
      <c r="Q16" s="38">
        <f t="shared" ref="Q16:Q31" si="5">ROUNDDOWN($J$12*20000*O16,0)</f>
        <v>0</v>
      </c>
    </row>
    <row r="17" spans="2:17" ht="19.95" customHeight="1" x14ac:dyDescent="0.45">
      <c r="B17" s="3">
        <v>44435</v>
      </c>
      <c r="C17" s="32" t="str">
        <f t="shared" si="0"/>
        <v>(金)</v>
      </c>
      <c r="D17" s="59"/>
      <c r="E17" s="60" t="s">
        <v>28</v>
      </c>
      <c r="F17" s="61"/>
      <c r="G17" s="62"/>
      <c r="H17" s="54">
        <f t="shared" si="1"/>
        <v>0</v>
      </c>
      <c r="I17" s="63"/>
      <c r="J17" s="64"/>
      <c r="K17" s="65"/>
      <c r="L17" s="57">
        <f t="shared" si="2"/>
        <v>0</v>
      </c>
      <c r="M17" s="66"/>
      <c r="N17" s="37">
        <f t="shared" si="3"/>
        <v>0</v>
      </c>
      <c r="O17" s="37">
        <f t="shared" si="4"/>
        <v>0</v>
      </c>
      <c r="P17" s="38">
        <f t="shared" ref="P17:P31" si="6">ROUNDDOWN($K$11*200000*N17,0)</f>
        <v>0</v>
      </c>
      <c r="Q17" s="38">
        <f t="shared" si="5"/>
        <v>0</v>
      </c>
    </row>
    <row r="18" spans="2:17" ht="19.95" customHeight="1" x14ac:dyDescent="0.45">
      <c r="B18" s="3">
        <v>44436</v>
      </c>
      <c r="C18" s="32" t="str">
        <f t="shared" si="0"/>
        <v>(土)</v>
      </c>
      <c r="D18" s="59"/>
      <c r="E18" s="60" t="s">
        <v>28</v>
      </c>
      <c r="F18" s="61"/>
      <c r="G18" s="62"/>
      <c r="H18" s="54">
        <f t="shared" si="1"/>
        <v>0</v>
      </c>
      <c r="I18" s="63"/>
      <c r="J18" s="64"/>
      <c r="K18" s="65"/>
      <c r="L18" s="57">
        <f t="shared" si="2"/>
        <v>0</v>
      </c>
      <c r="M18" s="66"/>
      <c r="N18" s="37">
        <f t="shared" si="3"/>
        <v>0</v>
      </c>
      <c r="O18" s="37">
        <f t="shared" si="4"/>
        <v>0</v>
      </c>
      <c r="P18" s="38">
        <f t="shared" si="6"/>
        <v>0</v>
      </c>
      <c r="Q18" s="38">
        <f t="shared" si="5"/>
        <v>0</v>
      </c>
    </row>
    <row r="19" spans="2:17" ht="19.95" customHeight="1" x14ac:dyDescent="0.45">
      <c r="B19" s="3">
        <v>44437</v>
      </c>
      <c r="C19" s="32" t="str">
        <f t="shared" si="0"/>
        <v>(日)</v>
      </c>
      <c r="D19" s="59"/>
      <c r="E19" s="60" t="s">
        <v>28</v>
      </c>
      <c r="F19" s="61"/>
      <c r="G19" s="62"/>
      <c r="H19" s="54">
        <f t="shared" si="1"/>
        <v>0</v>
      </c>
      <c r="I19" s="63"/>
      <c r="J19" s="64"/>
      <c r="K19" s="65"/>
      <c r="L19" s="57">
        <f t="shared" si="2"/>
        <v>0</v>
      </c>
      <c r="M19" s="66"/>
      <c r="N19" s="37">
        <f t="shared" ref="N19:N31" si="7">IFERROR(ROUNDUP(L19/H19,2),0)</f>
        <v>0</v>
      </c>
      <c r="O19" s="37">
        <f t="shared" ref="O19:O31" si="8">IFERROR(ROUNDUP(M19/I19,2),0)</f>
        <v>0</v>
      </c>
      <c r="P19" s="38">
        <f t="shared" si="6"/>
        <v>0</v>
      </c>
      <c r="Q19" s="38">
        <f t="shared" si="5"/>
        <v>0</v>
      </c>
    </row>
    <row r="20" spans="2:17" ht="19.95" customHeight="1" x14ac:dyDescent="0.45">
      <c r="B20" s="3">
        <v>44438</v>
      </c>
      <c r="C20" s="32" t="str">
        <f t="shared" si="0"/>
        <v>(月)</v>
      </c>
      <c r="D20" s="59"/>
      <c r="E20" s="60" t="s">
        <v>28</v>
      </c>
      <c r="F20" s="61"/>
      <c r="G20" s="62"/>
      <c r="H20" s="54">
        <f t="shared" si="1"/>
        <v>0</v>
      </c>
      <c r="I20" s="63"/>
      <c r="J20" s="64"/>
      <c r="K20" s="65"/>
      <c r="L20" s="57">
        <f t="shared" si="2"/>
        <v>0</v>
      </c>
      <c r="M20" s="66"/>
      <c r="N20" s="37">
        <f t="shared" si="7"/>
        <v>0</v>
      </c>
      <c r="O20" s="37">
        <f t="shared" si="8"/>
        <v>0</v>
      </c>
      <c r="P20" s="38">
        <f t="shared" si="6"/>
        <v>0</v>
      </c>
      <c r="Q20" s="38">
        <f t="shared" si="5"/>
        <v>0</v>
      </c>
    </row>
    <row r="21" spans="2:17" ht="19.95" customHeight="1" x14ac:dyDescent="0.45">
      <c r="B21" s="3">
        <v>44439</v>
      </c>
      <c r="C21" s="32" t="str">
        <f t="shared" si="0"/>
        <v>(火)</v>
      </c>
      <c r="D21" s="59"/>
      <c r="E21" s="60" t="s">
        <v>28</v>
      </c>
      <c r="F21" s="61"/>
      <c r="G21" s="62"/>
      <c r="H21" s="54">
        <f t="shared" si="1"/>
        <v>0</v>
      </c>
      <c r="I21" s="63"/>
      <c r="J21" s="64"/>
      <c r="K21" s="65"/>
      <c r="L21" s="57">
        <f t="shared" si="2"/>
        <v>0</v>
      </c>
      <c r="M21" s="66"/>
      <c r="N21" s="37">
        <f t="shared" si="7"/>
        <v>0</v>
      </c>
      <c r="O21" s="37">
        <f t="shared" si="8"/>
        <v>0</v>
      </c>
      <c r="P21" s="38">
        <f t="shared" si="6"/>
        <v>0</v>
      </c>
      <c r="Q21" s="38">
        <f t="shared" si="5"/>
        <v>0</v>
      </c>
    </row>
    <row r="22" spans="2:17" ht="19.95" customHeight="1" x14ac:dyDescent="0.45">
      <c r="B22" s="3">
        <v>44440</v>
      </c>
      <c r="C22" s="32" t="str">
        <f t="shared" si="0"/>
        <v>(水)</v>
      </c>
      <c r="D22" s="59"/>
      <c r="E22" s="60" t="s">
        <v>28</v>
      </c>
      <c r="F22" s="61"/>
      <c r="G22" s="62"/>
      <c r="H22" s="54">
        <f t="shared" si="1"/>
        <v>0</v>
      </c>
      <c r="I22" s="63"/>
      <c r="J22" s="64"/>
      <c r="K22" s="65"/>
      <c r="L22" s="57">
        <f t="shared" si="2"/>
        <v>0</v>
      </c>
      <c r="M22" s="66"/>
      <c r="N22" s="37">
        <f t="shared" si="7"/>
        <v>0</v>
      </c>
      <c r="O22" s="37">
        <f t="shared" si="8"/>
        <v>0</v>
      </c>
      <c r="P22" s="38">
        <f t="shared" si="6"/>
        <v>0</v>
      </c>
      <c r="Q22" s="38">
        <f t="shared" si="5"/>
        <v>0</v>
      </c>
    </row>
    <row r="23" spans="2:17" ht="19.95" customHeight="1" x14ac:dyDescent="0.45">
      <c r="B23" s="3">
        <v>44441</v>
      </c>
      <c r="C23" s="32" t="str">
        <f t="shared" si="0"/>
        <v>(木)</v>
      </c>
      <c r="D23" s="59"/>
      <c r="E23" s="60" t="s">
        <v>28</v>
      </c>
      <c r="F23" s="61"/>
      <c r="G23" s="62"/>
      <c r="H23" s="54">
        <f t="shared" si="1"/>
        <v>0</v>
      </c>
      <c r="I23" s="63"/>
      <c r="J23" s="64"/>
      <c r="K23" s="65"/>
      <c r="L23" s="57">
        <f t="shared" si="2"/>
        <v>0</v>
      </c>
      <c r="M23" s="66"/>
      <c r="N23" s="37">
        <f t="shared" si="7"/>
        <v>0</v>
      </c>
      <c r="O23" s="37">
        <f t="shared" si="8"/>
        <v>0</v>
      </c>
      <c r="P23" s="38">
        <f t="shared" si="6"/>
        <v>0</v>
      </c>
      <c r="Q23" s="38">
        <f t="shared" si="5"/>
        <v>0</v>
      </c>
    </row>
    <row r="24" spans="2:17" ht="19.95" customHeight="1" x14ac:dyDescent="0.45">
      <c r="B24" s="3">
        <v>44442</v>
      </c>
      <c r="C24" s="32" t="str">
        <f t="shared" si="0"/>
        <v>(金)</v>
      </c>
      <c r="D24" s="59"/>
      <c r="E24" s="60" t="s">
        <v>28</v>
      </c>
      <c r="F24" s="61"/>
      <c r="G24" s="62"/>
      <c r="H24" s="54">
        <f t="shared" si="1"/>
        <v>0</v>
      </c>
      <c r="I24" s="63"/>
      <c r="J24" s="64"/>
      <c r="K24" s="65"/>
      <c r="L24" s="57">
        <f t="shared" si="2"/>
        <v>0</v>
      </c>
      <c r="M24" s="66"/>
      <c r="N24" s="37">
        <f t="shared" si="7"/>
        <v>0</v>
      </c>
      <c r="O24" s="37">
        <f t="shared" si="8"/>
        <v>0</v>
      </c>
      <c r="P24" s="38">
        <f t="shared" si="6"/>
        <v>0</v>
      </c>
      <c r="Q24" s="38">
        <f t="shared" si="5"/>
        <v>0</v>
      </c>
    </row>
    <row r="25" spans="2:17" ht="19.95" customHeight="1" x14ac:dyDescent="0.45">
      <c r="B25" s="3">
        <v>44443</v>
      </c>
      <c r="C25" s="32" t="str">
        <f t="shared" si="0"/>
        <v>(土)</v>
      </c>
      <c r="D25" s="59"/>
      <c r="E25" s="60" t="s">
        <v>28</v>
      </c>
      <c r="F25" s="61"/>
      <c r="G25" s="62"/>
      <c r="H25" s="54">
        <f t="shared" si="1"/>
        <v>0</v>
      </c>
      <c r="I25" s="63"/>
      <c r="J25" s="64"/>
      <c r="K25" s="65"/>
      <c r="L25" s="57">
        <f t="shared" si="2"/>
        <v>0</v>
      </c>
      <c r="M25" s="66"/>
      <c r="N25" s="37">
        <f t="shared" si="7"/>
        <v>0</v>
      </c>
      <c r="O25" s="37">
        <f t="shared" si="8"/>
        <v>0</v>
      </c>
      <c r="P25" s="38">
        <f t="shared" si="6"/>
        <v>0</v>
      </c>
      <c r="Q25" s="38">
        <f t="shared" si="5"/>
        <v>0</v>
      </c>
    </row>
    <row r="26" spans="2:17" ht="19.95" customHeight="1" x14ac:dyDescent="0.45">
      <c r="B26" s="3">
        <v>44444</v>
      </c>
      <c r="C26" s="32" t="str">
        <f t="shared" si="0"/>
        <v>(日)</v>
      </c>
      <c r="D26" s="59"/>
      <c r="E26" s="60" t="s">
        <v>28</v>
      </c>
      <c r="F26" s="61"/>
      <c r="G26" s="62"/>
      <c r="H26" s="54">
        <f t="shared" si="1"/>
        <v>0</v>
      </c>
      <c r="I26" s="63"/>
      <c r="J26" s="64"/>
      <c r="K26" s="65"/>
      <c r="L26" s="57">
        <f t="shared" si="2"/>
        <v>0</v>
      </c>
      <c r="M26" s="66"/>
      <c r="N26" s="37">
        <f t="shared" si="7"/>
        <v>0</v>
      </c>
      <c r="O26" s="37">
        <f t="shared" si="8"/>
        <v>0</v>
      </c>
      <c r="P26" s="38">
        <f t="shared" si="6"/>
        <v>0</v>
      </c>
      <c r="Q26" s="38">
        <f t="shared" si="5"/>
        <v>0</v>
      </c>
    </row>
    <row r="27" spans="2:17" ht="19.95" customHeight="1" x14ac:dyDescent="0.45">
      <c r="B27" s="3">
        <v>44445</v>
      </c>
      <c r="C27" s="32" t="str">
        <f t="shared" si="0"/>
        <v>(月)</v>
      </c>
      <c r="D27" s="59"/>
      <c r="E27" s="60" t="s">
        <v>28</v>
      </c>
      <c r="F27" s="61"/>
      <c r="G27" s="62"/>
      <c r="H27" s="54">
        <f t="shared" si="1"/>
        <v>0</v>
      </c>
      <c r="I27" s="63"/>
      <c r="J27" s="64"/>
      <c r="K27" s="65"/>
      <c r="L27" s="57">
        <f t="shared" si="2"/>
        <v>0</v>
      </c>
      <c r="M27" s="66"/>
      <c r="N27" s="37">
        <f t="shared" si="7"/>
        <v>0</v>
      </c>
      <c r="O27" s="37">
        <f t="shared" si="8"/>
        <v>0</v>
      </c>
      <c r="P27" s="38">
        <f t="shared" si="6"/>
        <v>0</v>
      </c>
      <c r="Q27" s="38">
        <f t="shared" si="5"/>
        <v>0</v>
      </c>
    </row>
    <row r="28" spans="2:17" ht="19.95" customHeight="1" x14ac:dyDescent="0.45">
      <c r="B28" s="3">
        <v>44446</v>
      </c>
      <c r="C28" s="32" t="str">
        <f t="shared" si="0"/>
        <v>(火)</v>
      </c>
      <c r="D28" s="59"/>
      <c r="E28" s="60" t="s">
        <v>28</v>
      </c>
      <c r="F28" s="61"/>
      <c r="G28" s="62"/>
      <c r="H28" s="54">
        <f t="shared" si="1"/>
        <v>0</v>
      </c>
      <c r="I28" s="63"/>
      <c r="J28" s="64"/>
      <c r="K28" s="65"/>
      <c r="L28" s="57">
        <f t="shared" si="2"/>
        <v>0</v>
      </c>
      <c r="M28" s="66"/>
      <c r="N28" s="37">
        <f t="shared" si="7"/>
        <v>0</v>
      </c>
      <c r="O28" s="37">
        <f t="shared" si="8"/>
        <v>0</v>
      </c>
      <c r="P28" s="38">
        <f t="shared" si="6"/>
        <v>0</v>
      </c>
      <c r="Q28" s="38">
        <f t="shared" si="5"/>
        <v>0</v>
      </c>
    </row>
    <row r="29" spans="2:17" ht="19.95" customHeight="1" x14ac:dyDescent="0.45">
      <c r="B29" s="3">
        <v>44447</v>
      </c>
      <c r="C29" s="32" t="str">
        <f t="shared" si="0"/>
        <v>(水)</v>
      </c>
      <c r="D29" s="59"/>
      <c r="E29" s="60" t="s">
        <v>28</v>
      </c>
      <c r="F29" s="61"/>
      <c r="G29" s="62"/>
      <c r="H29" s="54">
        <f t="shared" si="1"/>
        <v>0</v>
      </c>
      <c r="I29" s="63"/>
      <c r="J29" s="64"/>
      <c r="K29" s="65"/>
      <c r="L29" s="57">
        <f t="shared" si="2"/>
        <v>0</v>
      </c>
      <c r="M29" s="66"/>
      <c r="N29" s="37">
        <f t="shared" si="7"/>
        <v>0</v>
      </c>
      <c r="O29" s="37">
        <f t="shared" si="8"/>
        <v>0</v>
      </c>
      <c r="P29" s="38">
        <f t="shared" si="6"/>
        <v>0</v>
      </c>
      <c r="Q29" s="38">
        <f t="shared" si="5"/>
        <v>0</v>
      </c>
    </row>
    <row r="30" spans="2:17" ht="19.95" customHeight="1" x14ac:dyDescent="0.45">
      <c r="B30" s="3">
        <v>44448</v>
      </c>
      <c r="C30" s="32" t="str">
        <f t="shared" si="0"/>
        <v>(木)</v>
      </c>
      <c r="D30" s="59"/>
      <c r="E30" s="60" t="s">
        <v>28</v>
      </c>
      <c r="F30" s="61"/>
      <c r="G30" s="62"/>
      <c r="H30" s="54">
        <f t="shared" si="1"/>
        <v>0</v>
      </c>
      <c r="I30" s="63"/>
      <c r="J30" s="64"/>
      <c r="K30" s="65"/>
      <c r="L30" s="57">
        <f t="shared" si="2"/>
        <v>0</v>
      </c>
      <c r="M30" s="66"/>
      <c r="N30" s="37">
        <f t="shared" si="7"/>
        <v>0</v>
      </c>
      <c r="O30" s="37">
        <f t="shared" si="8"/>
        <v>0</v>
      </c>
      <c r="P30" s="38">
        <f t="shared" si="6"/>
        <v>0</v>
      </c>
      <c r="Q30" s="38">
        <f t="shared" si="5"/>
        <v>0</v>
      </c>
    </row>
    <row r="31" spans="2:17" ht="19.95" customHeight="1" x14ac:dyDescent="0.45">
      <c r="B31" s="3">
        <v>44449</v>
      </c>
      <c r="C31" s="32" t="str">
        <f t="shared" si="0"/>
        <v>(金)</v>
      </c>
      <c r="D31" s="59"/>
      <c r="E31" s="60" t="s">
        <v>28</v>
      </c>
      <c r="F31" s="61"/>
      <c r="G31" s="62"/>
      <c r="H31" s="54">
        <f t="shared" si="1"/>
        <v>0</v>
      </c>
      <c r="I31" s="63"/>
      <c r="J31" s="64"/>
      <c r="K31" s="65"/>
      <c r="L31" s="57">
        <f t="shared" si="2"/>
        <v>0</v>
      </c>
      <c r="M31" s="66"/>
      <c r="N31" s="37">
        <f t="shared" si="7"/>
        <v>0</v>
      </c>
      <c r="O31" s="37">
        <f t="shared" si="8"/>
        <v>0</v>
      </c>
      <c r="P31" s="38">
        <f t="shared" si="6"/>
        <v>0</v>
      </c>
      <c r="Q31" s="38">
        <f t="shared" si="5"/>
        <v>0</v>
      </c>
    </row>
    <row r="32" spans="2:17" ht="19.95" customHeight="1" x14ac:dyDescent="0.45">
      <c r="B32" s="3">
        <v>44450</v>
      </c>
      <c r="C32" s="32" t="str">
        <f t="shared" ref="C32:C40" si="9">TEXT(B32,"(aaa)")</f>
        <v>(土)</v>
      </c>
      <c r="D32" s="59"/>
      <c r="E32" s="60" t="s">
        <v>28</v>
      </c>
      <c r="F32" s="61"/>
      <c r="G32" s="62"/>
      <c r="H32" s="54">
        <f t="shared" si="1"/>
        <v>0</v>
      </c>
      <c r="I32" s="63"/>
      <c r="J32" s="64"/>
      <c r="K32" s="65"/>
      <c r="L32" s="57">
        <f t="shared" si="2"/>
        <v>0</v>
      </c>
      <c r="M32" s="66"/>
      <c r="N32" s="37">
        <f t="shared" ref="N32:N40" si="10">IFERROR(ROUNDUP(L32/H32,2),0)</f>
        <v>0</v>
      </c>
      <c r="O32" s="37">
        <f t="shared" ref="O32:O40" si="11">IFERROR(ROUNDUP(M32/I32,2),0)</f>
        <v>0</v>
      </c>
      <c r="P32" s="38">
        <f t="shared" ref="P32:P40" si="12">ROUNDDOWN($K$11*200000*N32,0)</f>
        <v>0</v>
      </c>
      <c r="Q32" s="38">
        <f t="shared" ref="Q32:Q40" si="13">ROUNDDOWN($J$12*20000*O32,0)</f>
        <v>0</v>
      </c>
    </row>
    <row r="33" spans="2:17" ht="19.95" customHeight="1" x14ac:dyDescent="0.45">
      <c r="B33" s="3">
        <v>44451</v>
      </c>
      <c r="C33" s="32" t="str">
        <f t="shared" si="9"/>
        <v>(日)</v>
      </c>
      <c r="D33" s="59"/>
      <c r="E33" s="60" t="s">
        <v>28</v>
      </c>
      <c r="F33" s="61"/>
      <c r="G33" s="62"/>
      <c r="H33" s="54">
        <f t="shared" si="1"/>
        <v>0</v>
      </c>
      <c r="I33" s="63"/>
      <c r="J33" s="64"/>
      <c r="K33" s="65"/>
      <c r="L33" s="57">
        <f t="shared" si="2"/>
        <v>0</v>
      </c>
      <c r="M33" s="66"/>
      <c r="N33" s="37">
        <f t="shared" si="10"/>
        <v>0</v>
      </c>
      <c r="O33" s="37">
        <f t="shared" si="11"/>
        <v>0</v>
      </c>
      <c r="P33" s="38">
        <f t="shared" si="12"/>
        <v>0</v>
      </c>
      <c r="Q33" s="38">
        <f t="shared" si="13"/>
        <v>0</v>
      </c>
    </row>
    <row r="34" spans="2:17" ht="19.95" customHeight="1" x14ac:dyDescent="0.45">
      <c r="B34" s="3">
        <v>44452</v>
      </c>
      <c r="C34" s="32" t="str">
        <f t="shared" si="9"/>
        <v>(月)</v>
      </c>
      <c r="D34" s="59"/>
      <c r="E34" s="60" t="s">
        <v>28</v>
      </c>
      <c r="F34" s="61"/>
      <c r="G34" s="62"/>
      <c r="H34" s="54">
        <f t="shared" si="1"/>
        <v>0</v>
      </c>
      <c r="I34" s="63"/>
      <c r="J34" s="64"/>
      <c r="K34" s="65"/>
      <c r="L34" s="57">
        <f t="shared" si="2"/>
        <v>0</v>
      </c>
      <c r="M34" s="66"/>
      <c r="N34" s="37">
        <f t="shared" si="10"/>
        <v>0</v>
      </c>
      <c r="O34" s="37">
        <f t="shared" si="11"/>
        <v>0</v>
      </c>
      <c r="P34" s="38">
        <f t="shared" si="12"/>
        <v>0</v>
      </c>
      <c r="Q34" s="38">
        <f t="shared" si="13"/>
        <v>0</v>
      </c>
    </row>
    <row r="35" spans="2:17" ht="19.95" customHeight="1" x14ac:dyDescent="0.45">
      <c r="B35" s="3">
        <v>44453</v>
      </c>
      <c r="C35" s="32" t="str">
        <f t="shared" si="9"/>
        <v>(火)</v>
      </c>
      <c r="D35" s="59"/>
      <c r="E35" s="60" t="s">
        <v>28</v>
      </c>
      <c r="F35" s="61"/>
      <c r="G35" s="62"/>
      <c r="H35" s="54">
        <f t="shared" si="1"/>
        <v>0</v>
      </c>
      <c r="I35" s="63"/>
      <c r="J35" s="64"/>
      <c r="K35" s="65"/>
      <c r="L35" s="57">
        <f t="shared" si="2"/>
        <v>0</v>
      </c>
      <c r="M35" s="66"/>
      <c r="N35" s="37">
        <f t="shared" si="10"/>
        <v>0</v>
      </c>
      <c r="O35" s="37">
        <f t="shared" si="11"/>
        <v>0</v>
      </c>
      <c r="P35" s="38">
        <f t="shared" si="12"/>
        <v>0</v>
      </c>
      <c r="Q35" s="38">
        <f t="shared" si="13"/>
        <v>0</v>
      </c>
    </row>
    <row r="36" spans="2:17" ht="19.95" customHeight="1" x14ac:dyDescent="0.45">
      <c r="B36" s="3">
        <v>44454</v>
      </c>
      <c r="C36" s="32" t="str">
        <f t="shared" si="9"/>
        <v>(水)</v>
      </c>
      <c r="D36" s="59"/>
      <c r="E36" s="60" t="s">
        <v>28</v>
      </c>
      <c r="F36" s="61"/>
      <c r="G36" s="62"/>
      <c r="H36" s="54">
        <f t="shared" si="1"/>
        <v>0</v>
      </c>
      <c r="I36" s="63"/>
      <c r="J36" s="64"/>
      <c r="K36" s="65"/>
      <c r="L36" s="57">
        <f t="shared" si="2"/>
        <v>0</v>
      </c>
      <c r="M36" s="66"/>
      <c r="N36" s="37">
        <f t="shared" si="10"/>
        <v>0</v>
      </c>
      <c r="O36" s="37">
        <f t="shared" si="11"/>
        <v>0</v>
      </c>
      <c r="P36" s="38">
        <f t="shared" si="12"/>
        <v>0</v>
      </c>
      <c r="Q36" s="38">
        <f t="shared" si="13"/>
        <v>0</v>
      </c>
    </row>
    <row r="37" spans="2:17" ht="19.95" customHeight="1" x14ac:dyDescent="0.45">
      <c r="B37" s="3">
        <v>44455</v>
      </c>
      <c r="C37" s="32" t="str">
        <f t="shared" si="9"/>
        <v>(木)</v>
      </c>
      <c r="D37" s="59"/>
      <c r="E37" s="60" t="s">
        <v>28</v>
      </c>
      <c r="F37" s="61"/>
      <c r="G37" s="62"/>
      <c r="H37" s="54">
        <f t="shared" si="1"/>
        <v>0</v>
      </c>
      <c r="I37" s="63"/>
      <c r="J37" s="64"/>
      <c r="K37" s="65"/>
      <c r="L37" s="57">
        <f t="shared" si="2"/>
        <v>0</v>
      </c>
      <c r="M37" s="66"/>
      <c r="N37" s="37">
        <f t="shared" si="10"/>
        <v>0</v>
      </c>
      <c r="O37" s="37">
        <f t="shared" si="11"/>
        <v>0</v>
      </c>
      <c r="P37" s="38">
        <f t="shared" si="12"/>
        <v>0</v>
      </c>
      <c r="Q37" s="38">
        <f t="shared" si="13"/>
        <v>0</v>
      </c>
    </row>
    <row r="38" spans="2:17" ht="19.95" customHeight="1" x14ac:dyDescent="0.45">
      <c r="B38" s="3">
        <v>44456</v>
      </c>
      <c r="C38" s="32" t="str">
        <f t="shared" si="9"/>
        <v>(金)</v>
      </c>
      <c r="D38" s="59"/>
      <c r="E38" s="60" t="s">
        <v>28</v>
      </c>
      <c r="F38" s="61"/>
      <c r="G38" s="62"/>
      <c r="H38" s="54">
        <f t="shared" si="1"/>
        <v>0</v>
      </c>
      <c r="I38" s="63"/>
      <c r="J38" s="64"/>
      <c r="K38" s="65"/>
      <c r="L38" s="57">
        <f t="shared" si="2"/>
        <v>0</v>
      </c>
      <c r="M38" s="66"/>
      <c r="N38" s="37">
        <f t="shared" si="10"/>
        <v>0</v>
      </c>
      <c r="O38" s="37">
        <f t="shared" si="11"/>
        <v>0</v>
      </c>
      <c r="P38" s="38">
        <f t="shared" si="12"/>
        <v>0</v>
      </c>
      <c r="Q38" s="38">
        <f t="shared" si="13"/>
        <v>0</v>
      </c>
    </row>
    <row r="39" spans="2:17" ht="19.95" customHeight="1" x14ac:dyDescent="0.45">
      <c r="B39" s="3">
        <v>44457</v>
      </c>
      <c r="C39" s="32" t="str">
        <f t="shared" si="9"/>
        <v>(土)</v>
      </c>
      <c r="D39" s="59"/>
      <c r="E39" s="60" t="s">
        <v>28</v>
      </c>
      <c r="F39" s="61"/>
      <c r="G39" s="62"/>
      <c r="H39" s="54">
        <f t="shared" si="1"/>
        <v>0</v>
      </c>
      <c r="I39" s="63"/>
      <c r="J39" s="64"/>
      <c r="K39" s="65"/>
      <c r="L39" s="57">
        <f t="shared" si="2"/>
        <v>0</v>
      </c>
      <c r="M39" s="66"/>
      <c r="N39" s="37">
        <f t="shared" si="10"/>
        <v>0</v>
      </c>
      <c r="O39" s="37">
        <f t="shared" si="11"/>
        <v>0</v>
      </c>
      <c r="P39" s="38">
        <f t="shared" si="12"/>
        <v>0</v>
      </c>
      <c r="Q39" s="38">
        <f t="shared" si="13"/>
        <v>0</v>
      </c>
    </row>
    <row r="40" spans="2:17" ht="19.95" customHeight="1" x14ac:dyDescent="0.45">
      <c r="B40" s="3">
        <v>44458</v>
      </c>
      <c r="C40" s="32" t="str">
        <f t="shared" si="9"/>
        <v>(日)</v>
      </c>
      <c r="D40" s="59"/>
      <c r="E40" s="60" t="s">
        <v>28</v>
      </c>
      <c r="F40" s="61"/>
      <c r="G40" s="62"/>
      <c r="H40" s="54">
        <f t="shared" si="1"/>
        <v>0</v>
      </c>
      <c r="I40" s="63"/>
      <c r="J40" s="64"/>
      <c r="K40" s="65"/>
      <c r="L40" s="57">
        <f t="shared" si="2"/>
        <v>0</v>
      </c>
      <c r="M40" s="66"/>
      <c r="N40" s="37">
        <f t="shared" si="10"/>
        <v>0</v>
      </c>
      <c r="O40" s="37">
        <f t="shared" si="11"/>
        <v>0</v>
      </c>
      <c r="P40" s="38">
        <f t="shared" si="12"/>
        <v>0</v>
      </c>
      <c r="Q40" s="38">
        <f t="shared" si="13"/>
        <v>0</v>
      </c>
    </row>
    <row r="41" spans="2:17" ht="19.95" customHeight="1" x14ac:dyDescent="0.45">
      <c r="B41" s="3">
        <v>44459</v>
      </c>
      <c r="C41" s="32" t="str">
        <f t="shared" ref="C41:C44" si="14">TEXT(B41,"(aaa)")</f>
        <v>(月)</v>
      </c>
      <c r="D41" s="88"/>
      <c r="E41" s="60" t="s">
        <v>28</v>
      </c>
      <c r="F41" s="89"/>
      <c r="G41" s="90"/>
      <c r="H41" s="54">
        <f t="shared" si="1"/>
        <v>0</v>
      </c>
      <c r="I41" s="91"/>
      <c r="J41" s="92"/>
      <c r="K41" s="93"/>
      <c r="L41" s="57">
        <f t="shared" si="2"/>
        <v>0</v>
      </c>
      <c r="M41" s="94"/>
      <c r="N41" s="37">
        <f t="shared" ref="N41:N44" si="15">IFERROR(ROUNDUP(L41/H41,2),0)</f>
        <v>0</v>
      </c>
      <c r="O41" s="37">
        <f t="shared" ref="O41:O44" si="16">IFERROR(ROUNDUP(M41/I41,2),0)</f>
        <v>0</v>
      </c>
      <c r="P41" s="38">
        <f t="shared" ref="P41:P44" si="17">ROUNDDOWN($K$11*200000*N41,0)</f>
        <v>0</v>
      </c>
      <c r="Q41" s="38">
        <f t="shared" ref="Q41:Q44" si="18">ROUNDDOWN($J$12*20000*O41,0)</f>
        <v>0</v>
      </c>
    </row>
    <row r="42" spans="2:17" ht="19.95" customHeight="1" x14ac:dyDescent="0.45">
      <c r="B42" s="3">
        <v>44460</v>
      </c>
      <c r="C42" s="32" t="str">
        <f t="shared" si="14"/>
        <v>(火)</v>
      </c>
      <c r="D42" s="88"/>
      <c r="E42" s="60" t="s">
        <v>28</v>
      </c>
      <c r="F42" s="89"/>
      <c r="G42" s="90"/>
      <c r="H42" s="54">
        <f t="shared" si="1"/>
        <v>0</v>
      </c>
      <c r="I42" s="91"/>
      <c r="J42" s="92"/>
      <c r="K42" s="93"/>
      <c r="L42" s="57">
        <f t="shared" si="2"/>
        <v>0</v>
      </c>
      <c r="M42" s="94"/>
      <c r="N42" s="37">
        <f t="shared" si="15"/>
        <v>0</v>
      </c>
      <c r="O42" s="37">
        <f t="shared" si="16"/>
        <v>0</v>
      </c>
      <c r="P42" s="38">
        <f t="shared" si="17"/>
        <v>0</v>
      </c>
      <c r="Q42" s="38">
        <f t="shared" si="18"/>
        <v>0</v>
      </c>
    </row>
    <row r="43" spans="2:17" ht="19.95" customHeight="1" x14ac:dyDescent="0.45">
      <c r="B43" s="3">
        <v>44461</v>
      </c>
      <c r="C43" s="32" t="str">
        <f t="shared" si="14"/>
        <v>(水)</v>
      </c>
      <c r="D43" s="88"/>
      <c r="E43" s="60" t="s">
        <v>28</v>
      </c>
      <c r="F43" s="89"/>
      <c r="G43" s="90"/>
      <c r="H43" s="54">
        <f t="shared" si="1"/>
        <v>0</v>
      </c>
      <c r="I43" s="91"/>
      <c r="J43" s="92"/>
      <c r="K43" s="93"/>
      <c r="L43" s="57">
        <f t="shared" si="2"/>
        <v>0</v>
      </c>
      <c r="M43" s="94"/>
      <c r="N43" s="37">
        <f t="shared" si="15"/>
        <v>0</v>
      </c>
      <c r="O43" s="37">
        <f t="shared" si="16"/>
        <v>0</v>
      </c>
      <c r="P43" s="38">
        <f t="shared" si="17"/>
        <v>0</v>
      </c>
      <c r="Q43" s="38">
        <f t="shared" si="18"/>
        <v>0</v>
      </c>
    </row>
    <row r="44" spans="2:17" ht="19.95" customHeight="1" thickBot="1" x14ac:dyDescent="0.5">
      <c r="B44" s="3">
        <v>44462</v>
      </c>
      <c r="C44" s="32" t="str">
        <f t="shared" si="14"/>
        <v>(木)</v>
      </c>
      <c r="D44" s="67"/>
      <c r="E44" s="68" t="s">
        <v>28</v>
      </c>
      <c r="F44" s="69"/>
      <c r="G44" s="70"/>
      <c r="H44" s="54">
        <f t="shared" si="1"/>
        <v>0</v>
      </c>
      <c r="I44" s="71"/>
      <c r="J44" s="72"/>
      <c r="K44" s="73"/>
      <c r="L44" s="57">
        <f t="shared" si="2"/>
        <v>0</v>
      </c>
      <c r="M44" s="74"/>
      <c r="N44" s="37">
        <f t="shared" si="15"/>
        <v>0</v>
      </c>
      <c r="O44" s="37">
        <f t="shared" si="16"/>
        <v>0</v>
      </c>
      <c r="P44" s="38">
        <f t="shared" si="17"/>
        <v>0</v>
      </c>
      <c r="Q44" s="38">
        <f t="shared" si="18"/>
        <v>0</v>
      </c>
    </row>
    <row r="45" spans="2:17" ht="19.95" customHeight="1" x14ac:dyDescent="0.45">
      <c r="B45" s="104" t="s">
        <v>29</v>
      </c>
      <c r="C45" s="105"/>
      <c r="D45" s="106"/>
      <c r="E45" s="106"/>
      <c r="F45" s="106"/>
      <c r="G45" s="106"/>
      <c r="H45" s="105"/>
      <c r="I45" s="106"/>
      <c r="J45" s="106"/>
      <c r="K45" s="79"/>
      <c r="L45" s="80"/>
      <c r="M45" s="81"/>
      <c r="N45" s="115" t="s">
        <v>24</v>
      </c>
      <c r="O45" s="116"/>
      <c r="P45" s="41">
        <f>SUM(P16:P44)</f>
        <v>0</v>
      </c>
      <c r="Q45" s="39">
        <f>SUM(Q16:Q44)</f>
        <v>0</v>
      </c>
    </row>
    <row r="46" spans="2:17" ht="30" customHeight="1" x14ac:dyDescent="0.45">
      <c r="B46" s="107"/>
      <c r="C46" s="106"/>
      <c r="D46" s="106"/>
      <c r="E46" s="106"/>
      <c r="F46" s="106"/>
      <c r="G46" s="106"/>
      <c r="H46" s="106"/>
      <c r="I46" s="106"/>
      <c r="J46" s="106"/>
      <c r="K46" s="109"/>
      <c r="L46" s="109"/>
      <c r="M46" s="82"/>
      <c r="N46" s="117" t="s">
        <v>25</v>
      </c>
      <c r="O46" s="118"/>
      <c r="P46" s="44">
        <f>ROUNDUP(P45,-3)</f>
        <v>0</v>
      </c>
      <c r="Q46" s="45">
        <f>ROUNDUP(Q45,-3)</f>
        <v>0</v>
      </c>
    </row>
    <row r="47" spans="2:17" ht="25.05" customHeight="1" x14ac:dyDescent="0.45">
      <c r="B47" s="83" t="s">
        <v>30</v>
      </c>
      <c r="C47" s="84"/>
      <c r="D47" s="84"/>
      <c r="E47" s="84"/>
      <c r="F47" s="84"/>
      <c r="G47" s="84"/>
      <c r="H47" s="84"/>
      <c r="I47" s="85"/>
      <c r="J47" s="84"/>
      <c r="K47" s="86"/>
      <c r="L47" s="86"/>
      <c r="M47" s="87"/>
      <c r="N47" s="113" t="s">
        <v>20</v>
      </c>
      <c r="O47" s="114"/>
      <c r="P47" s="114"/>
      <c r="Q47" s="40">
        <f>Q46</f>
        <v>0</v>
      </c>
    </row>
    <row r="48" spans="2:17" ht="25.95" customHeight="1" x14ac:dyDescent="0.45">
      <c r="B48" s="96" t="s">
        <v>21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8"/>
      <c r="N48" s="119">
        <f>SUM(P46+Q46+Q47)</f>
        <v>0</v>
      </c>
      <c r="O48" s="120"/>
      <c r="P48" s="120"/>
      <c r="Q48" s="121"/>
    </row>
    <row r="49" spans="2:17" ht="10.050000000000001" customHeight="1" thickBot="1" x14ac:dyDescent="0.5">
      <c r="B49" s="19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/>
      <c r="O49" s="5"/>
      <c r="P49" s="5"/>
      <c r="Q49" s="5"/>
    </row>
    <row r="50" spans="2:17" ht="19.95" customHeight="1" x14ac:dyDescent="0.45">
      <c r="B50" s="20" t="s">
        <v>18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/>
    </row>
    <row r="51" spans="2:17" ht="19.95" customHeight="1" x14ac:dyDescent="0.45">
      <c r="B51" s="23" t="s">
        <v>40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24"/>
    </row>
    <row r="52" spans="2:17" ht="19.95" customHeight="1" x14ac:dyDescent="0.45">
      <c r="B52" s="23" t="s">
        <v>41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24"/>
    </row>
    <row r="53" spans="2:17" ht="19.95" customHeight="1" x14ac:dyDescent="0.45">
      <c r="B53" s="25" t="s">
        <v>5</v>
      </c>
      <c r="C53" s="4"/>
      <c r="D53" s="4"/>
      <c r="E53" s="4"/>
      <c r="F53" s="4"/>
      <c r="G53" s="4"/>
      <c r="H53" s="36" t="s">
        <v>42</v>
      </c>
      <c r="I53" s="4"/>
      <c r="J53" s="4"/>
      <c r="K53" s="4"/>
      <c r="L53" s="4"/>
      <c r="M53" s="4"/>
      <c r="N53" s="4"/>
      <c r="O53" s="4"/>
      <c r="P53" s="24"/>
    </row>
    <row r="54" spans="2:17" ht="19.95" customHeight="1" x14ac:dyDescent="0.45">
      <c r="B54" s="25" t="s">
        <v>16</v>
      </c>
      <c r="C54" s="4"/>
      <c r="D54" s="4"/>
      <c r="E54" s="4"/>
      <c r="F54" s="4"/>
      <c r="G54" s="4"/>
      <c r="H54" s="36" t="s">
        <v>43</v>
      </c>
      <c r="I54" s="4"/>
      <c r="J54" s="4"/>
      <c r="K54" s="4" t="s">
        <v>22</v>
      </c>
      <c r="L54" s="4"/>
      <c r="M54" s="4"/>
      <c r="N54" s="4"/>
      <c r="O54" s="4"/>
      <c r="P54" s="24"/>
    </row>
    <row r="55" spans="2:17" ht="19.95" customHeight="1" thickBot="1" x14ac:dyDescent="0.5">
      <c r="B55" s="26" t="s">
        <v>17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</row>
    <row r="56" spans="2:17" ht="9.6" customHeight="1" x14ac:dyDescent="0.45">
      <c r="B56" s="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</sheetData>
  <sheetProtection algorithmName="SHA-512" hashValue="VZJF1pEF9lTou2az7v6Rm2GroPKyQLf2UUsyf1+QiT6Whi+jmP36SuEeb5XqlAnXyYlkKXBe+II0U6tRtsf9Ug==" saltValue="2fmnGy1nKOXNBbaCmdWm9g==" spinCount="100000" sheet="1" objects="1" scenarios="1"/>
  <mergeCells count="25">
    <mergeCell ref="N14:N15"/>
    <mergeCell ref="J9:P9"/>
    <mergeCell ref="B3:Q3"/>
    <mergeCell ref="N11:O12"/>
    <mergeCell ref="P11:Q12"/>
    <mergeCell ref="B8:I8"/>
    <mergeCell ref="B9:I9"/>
    <mergeCell ref="B10:I10"/>
    <mergeCell ref="B11:H11"/>
    <mergeCell ref="B48:M48"/>
    <mergeCell ref="B1:Q1"/>
    <mergeCell ref="O14:O15"/>
    <mergeCell ref="J12:K12"/>
    <mergeCell ref="B45:J46"/>
    <mergeCell ref="B14:C15"/>
    <mergeCell ref="K46:L46"/>
    <mergeCell ref="F14:I14"/>
    <mergeCell ref="J14:M14"/>
    <mergeCell ref="N47:P47"/>
    <mergeCell ref="N45:O45"/>
    <mergeCell ref="N46:O46"/>
    <mergeCell ref="N48:Q48"/>
    <mergeCell ref="D14:D15"/>
    <mergeCell ref="E14:E15"/>
    <mergeCell ref="P14:Q14"/>
  </mergeCells>
  <phoneticPr fontId="1"/>
  <dataValidations count="4">
    <dataValidation type="list" allowBlank="1" showInputMessage="1" showErrorMessage="1" sqref="D16:D43 E16:E44">
      <formula1>"○"</formula1>
    </dataValidation>
    <dataValidation type="list" allowBlank="1" showInputMessage="1" showErrorMessage="1" sqref="K16:K44">
      <formula1>"21:00"</formula1>
    </dataValidation>
    <dataValidation type="list" allowBlank="1" showInputMessage="1" showErrorMessage="1" sqref="D44">
      <formula1>"〇"</formula1>
    </dataValidation>
    <dataValidation type="list" allowBlank="1" showInputMessage="1" showErrorMessage="1" sqref="J10">
      <formula1>"受給無し,受給有り"</formula1>
    </dataValidation>
  </dataValidations>
  <pageMargins left="0.70866141732283472" right="0.70866141732283472" top="0.6692913385826772" bottom="0.47244094488188981" header="0.31496062992125984" footer="0.31496062992125984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'作業シート（編集不可）'!$C$14:$C$62</xm:f>
          </x14:formula1>
          <xm:sqref>J16:J44 F16:G44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8"/>
  <sheetViews>
    <sheetView topLeftCell="A14" workbookViewId="0">
      <selection activeCell="B26" sqref="B26"/>
    </sheetView>
  </sheetViews>
  <sheetFormatPr defaultRowHeight="18" x14ac:dyDescent="0.45"/>
  <cols>
    <col min="3" max="3" width="9.5" bestFit="1" customWidth="1"/>
  </cols>
  <sheetData>
    <row r="3" spans="3:5" x14ac:dyDescent="0.45">
      <c r="C3" s="11" t="s">
        <v>8</v>
      </c>
    </row>
    <row r="4" spans="3:5" x14ac:dyDescent="0.45">
      <c r="C4" s="10">
        <v>0</v>
      </c>
      <c r="E4" s="10"/>
    </row>
    <row r="5" spans="3:5" x14ac:dyDescent="0.45">
      <c r="C5" s="10">
        <v>2.0833333333333332E-2</v>
      </c>
      <c r="E5" s="10"/>
    </row>
    <row r="6" spans="3:5" x14ac:dyDescent="0.45">
      <c r="C6" s="10">
        <v>4.1666666666666664E-2</v>
      </c>
      <c r="E6" s="10"/>
    </row>
    <row r="7" spans="3:5" x14ac:dyDescent="0.45">
      <c r="C7" s="10">
        <v>6.25E-2</v>
      </c>
      <c r="E7" s="10"/>
    </row>
    <row r="8" spans="3:5" x14ac:dyDescent="0.45">
      <c r="C8" s="10">
        <v>8.3333333333333301E-2</v>
      </c>
      <c r="E8" s="10"/>
    </row>
    <row r="9" spans="3:5" x14ac:dyDescent="0.45">
      <c r="C9" s="10">
        <v>0.104166666666667</v>
      </c>
      <c r="E9" s="10"/>
    </row>
    <row r="10" spans="3:5" x14ac:dyDescent="0.45">
      <c r="C10" s="10">
        <v>0.125</v>
      </c>
      <c r="E10" s="10"/>
    </row>
    <row r="11" spans="3:5" x14ac:dyDescent="0.45">
      <c r="C11" s="10">
        <v>0.14583333333333301</v>
      </c>
      <c r="E11" s="10"/>
    </row>
    <row r="12" spans="3:5" x14ac:dyDescent="0.45">
      <c r="C12" s="10">
        <v>0.16666666666666699</v>
      </c>
      <c r="E12" s="10"/>
    </row>
    <row r="13" spans="3:5" x14ac:dyDescent="0.45">
      <c r="C13" s="10">
        <v>0.1875</v>
      </c>
      <c r="E13" s="10"/>
    </row>
    <row r="14" spans="3:5" x14ac:dyDescent="0.45">
      <c r="C14" s="10">
        <v>0.20833333333333301</v>
      </c>
      <c r="E14" s="10"/>
    </row>
    <row r="15" spans="3:5" x14ac:dyDescent="0.45">
      <c r="C15" s="10">
        <v>0.22916666666666699</v>
      </c>
      <c r="E15" s="10"/>
    </row>
    <row r="16" spans="3:5" x14ac:dyDescent="0.45">
      <c r="C16" s="10">
        <v>0.25</v>
      </c>
      <c r="E16" s="10"/>
    </row>
    <row r="17" spans="3:3" x14ac:dyDescent="0.45">
      <c r="C17" s="10">
        <v>0.27083333333333298</v>
      </c>
    </row>
    <row r="18" spans="3:3" x14ac:dyDescent="0.45">
      <c r="C18" s="10">
        <v>0.29166666666666702</v>
      </c>
    </row>
    <row r="19" spans="3:3" x14ac:dyDescent="0.45">
      <c r="C19" s="10">
        <v>0.3125</v>
      </c>
    </row>
    <row r="20" spans="3:3" x14ac:dyDescent="0.45">
      <c r="C20" s="10">
        <v>0.33333333333333298</v>
      </c>
    </row>
    <row r="21" spans="3:3" x14ac:dyDescent="0.45">
      <c r="C21" s="10">
        <v>0.35416666666666702</v>
      </c>
    </row>
    <row r="22" spans="3:3" x14ac:dyDescent="0.45">
      <c r="C22" s="10">
        <v>0.375</v>
      </c>
    </row>
    <row r="23" spans="3:3" x14ac:dyDescent="0.45">
      <c r="C23" s="10">
        <v>0.39583333333333298</v>
      </c>
    </row>
    <row r="24" spans="3:3" x14ac:dyDescent="0.45">
      <c r="C24" s="10">
        <v>0.41666666666666702</v>
      </c>
    </row>
    <row r="25" spans="3:3" x14ac:dyDescent="0.45">
      <c r="C25" s="10">
        <v>0.4375</v>
      </c>
    </row>
    <row r="26" spans="3:3" x14ac:dyDescent="0.45">
      <c r="C26" s="10">
        <v>0.45833333333333298</v>
      </c>
    </row>
    <row r="27" spans="3:3" x14ac:dyDescent="0.45">
      <c r="C27" s="10">
        <v>0.47916666666666702</v>
      </c>
    </row>
    <row r="28" spans="3:3" x14ac:dyDescent="0.45">
      <c r="C28" s="10">
        <v>0.5</v>
      </c>
    </row>
    <row r="29" spans="3:3" x14ac:dyDescent="0.45">
      <c r="C29" s="10">
        <v>0.52083333333333304</v>
      </c>
    </row>
    <row r="30" spans="3:3" x14ac:dyDescent="0.45">
      <c r="C30" s="10">
        <v>0.54166666666666696</v>
      </c>
    </row>
    <row r="31" spans="3:3" x14ac:dyDescent="0.45">
      <c r="C31" s="10">
        <v>0.5625</v>
      </c>
    </row>
    <row r="32" spans="3:3" x14ac:dyDescent="0.45">
      <c r="C32" s="10">
        <v>0.58333333333333304</v>
      </c>
    </row>
    <row r="33" spans="3:3" x14ac:dyDescent="0.45">
      <c r="C33" s="10">
        <v>0.60416666666666696</v>
      </c>
    </row>
    <row r="34" spans="3:3" x14ac:dyDescent="0.45">
      <c r="C34" s="10">
        <v>0.625</v>
      </c>
    </row>
    <row r="35" spans="3:3" x14ac:dyDescent="0.45">
      <c r="C35" s="10">
        <v>0.64583333333333304</v>
      </c>
    </row>
    <row r="36" spans="3:3" x14ac:dyDescent="0.45">
      <c r="C36" s="10">
        <v>0.66666666666666696</v>
      </c>
    </row>
    <row r="37" spans="3:3" x14ac:dyDescent="0.45">
      <c r="C37" s="10">
        <v>0.6875</v>
      </c>
    </row>
    <row r="38" spans="3:3" x14ac:dyDescent="0.45">
      <c r="C38" s="10">
        <v>0.70833333333333304</v>
      </c>
    </row>
    <row r="39" spans="3:3" x14ac:dyDescent="0.45">
      <c r="C39" s="10">
        <v>0.72916666666666696</v>
      </c>
    </row>
    <row r="40" spans="3:3" x14ac:dyDescent="0.45">
      <c r="C40" s="10">
        <v>0.75</v>
      </c>
    </row>
    <row r="41" spans="3:3" x14ac:dyDescent="0.45">
      <c r="C41" s="10">
        <v>0.77083333333333304</v>
      </c>
    </row>
    <row r="42" spans="3:3" x14ac:dyDescent="0.45">
      <c r="C42" s="10">
        <v>0.79166666666666696</v>
      </c>
    </row>
    <row r="43" spans="3:3" x14ac:dyDescent="0.45">
      <c r="C43" s="10">
        <v>0.8125</v>
      </c>
    </row>
    <row r="44" spans="3:3" x14ac:dyDescent="0.45">
      <c r="C44" s="10">
        <v>0.83333333333333304</v>
      </c>
    </row>
    <row r="45" spans="3:3" x14ac:dyDescent="0.45">
      <c r="C45" s="10">
        <v>0.85416666666666696</v>
      </c>
    </row>
    <row r="46" spans="3:3" x14ac:dyDescent="0.45">
      <c r="C46" s="10">
        <v>0.875</v>
      </c>
    </row>
    <row r="47" spans="3:3" x14ac:dyDescent="0.45">
      <c r="C47" s="10">
        <v>0.89583333333333304</v>
      </c>
    </row>
    <row r="48" spans="3:3" x14ac:dyDescent="0.45">
      <c r="C48" s="10">
        <v>0.91666666666666696</v>
      </c>
    </row>
    <row r="49" spans="3:3" x14ac:dyDescent="0.45">
      <c r="C49" s="10">
        <v>0.9375</v>
      </c>
    </row>
    <row r="50" spans="3:3" x14ac:dyDescent="0.45">
      <c r="C50" s="10">
        <v>0.95833333333333304</v>
      </c>
    </row>
    <row r="51" spans="3:3" x14ac:dyDescent="0.45">
      <c r="C51" s="10">
        <v>0.97916666666666663</v>
      </c>
    </row>
    <row r="52" spans="3:3" x14ac:dyDescent="0.45">
      <c r="C52" s="13">
        <v>1</v>
      </c>
    </row>
    <row r="53" spans="3:3" x14ac:dyDescent="0.45">
      <c r="C53" s="13">
        <v>1.0208333333333333</v>
      </c>
    </row>
    <row r="54" spans="3:3" x14ac:dyDescent="0.45">
      <c r="C54" s="13">
        <v>1.0416666666666667</v>
      </c>
    </row>
    <row r="55" spans="3:3" x14ac:dyDescent="0.45">
      <c r="C55" s="13">
        <v>1.0625</v>
      </c>
    </row>
    <row r="56" spans="3:3" x14ac:dyDescent="0.45">
      <c r="C56" s="13">
        <v>1.0833333333333333</v>
      </c>
    </row>
    <row r="57" spans="3:3" x14ac:dyDescent="0.45">
      <c r="C57" s="13">
        <v>1.1041666666666667</v>
      </c>
    </row>
    <row r="58" spans="3:3" x14ac:dyDescent="0.45">
      <c r="C58" s="13">
        <v>1.125</v>
      </c>
    </row>
    <row r="59" spans="3:3" x14ac:dyDescent="0.45">
      <c r="C59" s="13">
        <v>1.1458333333333333</v>
      </c>
    </row>
    <row r="60" spans="3:3" x14ac:dyDescent="0.45">
      <c r="C60" s="13">
        <v>1.1666666666666667</v>
      </c>
    </row>
    <row r="61" spans="3:3" x14ac:dyDescent="0.45">
      <c r="C61" s="13">
        <v>1.1875</v>
      </c>
    </row>
    <row r="62" spans="3:3" x14ac:dyDescent="0.45">
      <c r="C62" s="13">
        <v>1.2083333333333333</v>
      </c>
    </row>
    <row r="63" spans="3:3" x14ac:dyDescent="0.45">
      <c r="C63" s="13">
        <v>1.2291666666666667</v>
      </c>
    </row>
    <row r="64" spans="3:3" x14ac:dyDescent="0.45">
      <c r="C64" s="13">
        <v>1.25</v>
      </c>
    </row>
    <row r="65" spans="3:3" x14ac:dyDescent="0.45">
      <c r="C65" s="13">
        <v>1.2708333333333333</v>
      </c>
    </row>
    <row r="66" spans="3:3" x14ac:dyDescent="0.45">
      <c r="C66" s="13">
        <v>1.2916666666666667</v>
      </c>
    </row>
    <row r="67" spans="3:3" x14ac:dyDescent="0.45">
      <c r="C67" s="13">
        <v>1.3125</v>
      </c>
    </row>
    <row r="68" spans="3:3" x14ac:dyDescent="0.45">
      <c r="C68" s="13">
        <v>1.3333333333333333</v>
      </c>
    </row>
    <row r="69" spans="3:3" x14ac:dyDescent="0.45">
      <c r="C69" s="13">
        <v>1.3541666666666667</v>
      </c>
    </row>
    <row r="70" spans="3:3" x14ac:dyDescent="0.45">
      <c r="C70" s="13">
        <v>1.375</v>
      </c>
    </row>
    <row r="71" spans="3:3" x14ac:dyDescent="0.45">
      <c r="C71" s="13">
        <v>1.3958333333333333</v>
      </c>
    </row>
    <row r="72" spans="3:3" x14ac:dyDescent="0.45">
      <c r="C72" s="13">
        <v>1.4166666666666667</v>
      </c>
    </row>
    <row r="73" spans="3:3" x14ac:dyDescent="0.45">
      <c r="C73" s="13">
        <v>1.4375</v>
      </c>
    </row>
    <row r="74" spans="3:3" x14ac:dyDescent="0.45">
      <c r="C74" s="13">
        <v>1.4583333333333333</v>
      </c>
    </row>
    <row r="75" spans="3:3" x14ac:dyDescent="0.45">
      <c r="C75" s="13">
        <v>1.4791666666666667</v>
      </c>
    </row>
    <row r="76" spans="3:3" x14ac:dyDescent="0.45">
      <c r="C76" s="13">
        <v>1.5</v>
      </c>
    </row>
    <row r="77" spans="3:3" x14ac:dyDescent="0.45">
      <c r="C77" s="13"/>
    </row>
    <row r="78" spans="3:3" x14ac:dyDescent="0.45">
      <c r="C78" s="1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映画館用</vt:lpstr>
      <vt:lpstr>作業シート（編集不可）</vt:lpstr>
      <vt:lpstr>映画館用!Print_Area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淀 文人</dc:creator>
  <cp:lastModifiedBy>淀 文人</cp:lastModifiedBy>
  <cp:lastPrinted>2021-09-21T02:42:12Z</cp:lastPrinted>
  <dcterms:created xsi:type="dcterms:W3CDTF">2021-08-17T13:30:05Z</dcterms:created>
  <dcterms:modified xsi:type="dcterms:W3CDTF">2021-09-24T12:07:19Z</dcterms:modified>
</cp:coreProperties>
</file>