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updateLinks="never" codeName="ThisWorkbook" defaultThemeVersion="124226"/>
  <xr:revisionPtr revIDLastSave="0" documentId="13_ncr:1_{A1B61042-FFA5-43B3-804C-E676EE3517A2}" xr6:coauthVersionLast="47" xr6:coauthVersionMax="47" xr10:uidLastSave="{00000000-0000-0000-0000-000000000000}"/>
  <bookViews>
    <workbookView xWindow="-108" yWindow="-108" windowWidth="23256" windowHeight="13896" xr2:uid="{00000000-000D-0000-FFFF-FFFF00000000}"/>
  </bookViews>
  <sheets>
    <sheet name="基本情報入力シート" sheetId="16" r:id="rId1"/>
    <sheet name="別紙様式3-1（補助金）" sheetId="21" r:id="rId2"/>
    <sheet name="別紙様式3-2（補助金）" sheetId="25" r:id="rId3"/>
    <sheet name="第３号様式（実績報告書）" sheetId="26" r:id="rId4"/>
    <sheet name="【参考】数式用" sheetId="13" state="hidden" r:id="rId5"/>
  </sheets>
  <externalReferences>
    <externalReference r:id="rId6"/>
  </externalReferences>
  <definedNames>
    <definedName name="_" localSheetId="3">[1]事業分類・区分!#REF!</definedName>
    <definedName name="_１_ア_小児初期救急センター運営事業" localSheetId="3">[1]【参考】算出区分!#REF!</definedName>
    <definedName name="_１_イ_共同利用型病院運営事業" localSheetId="3">[1]【参考】算出区分!#REF!</definedName>
    <definedName name="_１_ウ_ヘリコプター等添乗医師等確保事業" localSheetId="3">[1]【参考】算出区分!#REF!</definedName>
    <definedName name="_１_エ_救命救急センター運営事業" localSheetId="3">[1]【参考】算出区分!#REF!</definedName>
    <definedName name="_１_オ_小児救命救急センター運営事業" localSheetId="3">[1]【参考】算出区分!#REF!</definedName>
    <definedName name="_１_カ_ドクターヘリ導入促進事業" localSheetId="3">[1]【参考】算出区分!#REF!</definedName>
    <definedName name="_１_キ_救急救命士病院実習受入促進事業" localSheetId="3">[1]【参考】算出区分!#REF!</definedName>
    <definedName name="_１_ク_自動体外式除細動器_ＡＥＤ_の普及啓発事業" localSheetId="3">[1]【参考】算出区分!#REF!</definedName>
    <definedName name="_１_ケ_救急医療情報センター_広域災害・救急医療情報システム_運営事業" localSheetId="3">[1]【参考】算出区分!#REF!</definedName>
    <definedName name="_１_コ_救急・周産期医療情報システム機能強化事業" localSheetId="3">[1]【参考】算出区分!#REF!</definedName>
    <definedName name="_１_サ_救急患者退院コーディネーター事業" localSheetId="3">[1]【参考】算出区分!#REF!</definedName>
    <definedName name="_２_ア_周産期医療対策事業" localSheetId="3">[1]【参考】算出区分!#REF!</definedName>
    <definedName name="_２_イ_周産期母子医療センター運営事業" localSheetId="3">[1]【参考】算出区分!#REF!</definedName>
    <definedName name="_２_ウ_ＮＩＣＵ等長期入院児支援事業_ア_地域療育支援施設運営事業" localSheetId="3">[1]【参考】算出区分!#REF!</definedName>
    <definedName name="_２_ウ_ＮＩＣＵ等長期入院児支援事業_ア_地域療育支援施設運営事業_イ_日中一時支援事業" localSheetId="3">[1]【参考】算出区分!#REF!</definedName>
    <definedName name="_３_ア_外国人看護師候補者就労研修支援事業" localSheetId="3">[1]【参考】算出区分!#REF!</definedName>
    <definedName name="_３_イ_看護職員就業相談員派遣面接相談事業" localSheetId="3">[1]【参考】算出区分!#REF!</definedName>
    <definedName name="_３_ウ_助産師出向支援導入事業" localSheetId="3">[1]【参考】算出区分!#REF!</definedName>
    <definedName name="_４_歯科医療安全管理体制推進特別事業" localSheetId="3">[1]【参考】算出区分!#REF!</definedName>
    <definedName name="_５_院内感染地域支援ネットワ_ク事業" localSheetId="3">[1]【参考】算出区分!#REF!</definedName>
    <definedName name="_６_医療連携体制推進事業" localSheetId="3">[1]【参考】算出区分!#REF!</definedName>
    <definedName name="_７_ア_ア_休日夜間急患センター設備整備事業" localSheetId="3">[1]【参考】算出区分!#REF!</definedName>
    <definedName name="_７_ア_イ_小児初期救急センター設備整備事業" localSheetId="3">[1]【参考】算出区分!#REF!</definedName>
    <definedName name="_７_ア_ウ_病院群輪番制病院及び共同利用型病院設備整備事業" localSheetId="3">[1]【参考】算出区分!#REF!</definedName>
    <definedName name="_７_ア_エ_救命救急センター設備整備事業" localSheetId="3">[1]【参考】算出区分!#REF!</definedName>
    <definedName name="_７_ア_オ_高度救命救急センター設備整備事業" localSheetId="3">[1]【参考】算出区分!#REF!</definedName>
    <definedName name="_７_ア_カ_小児救急医療拠点病院設備整備事業" localSheetId="3">[1]【参考】算出区分!#REF!</definedName>
    <definedName name="_７_ア_キ_小児集中治療室設備整備事業" localSheetId="3">[1]【参考】算出区分!#REF!</definedName>
    <definedName name="_７_イ_小児救急遠隔医療設備整備事業" localSheetId="3">[1]【参考】算出区分!#REF!</definedName>
    <definedName name="_７_ウ_ア_小児医療施設設備整備事業" localSheetId="3">[1]【参考】算出区分!#REF!</definedName>
    <definedName name="_７_ウ_イ_周産期医療施設設備整備事業" localSheetId="3">[1]【参考】算出区分!#REF!</definedName>
    <definedName name="_７_ウ_ウ_地域療育支援施設設備整備事業" localSheetId="3">[1]【参考】算出区分!#REF!</definedName>
    <definedName name="_７_エ_共同利用施設設備整備事業_ア_公的医療機関等による共同利用施設" localSheetId="3">[1]【参考】算出区分!#REF!</definedName>
    <definedName name="_７_エ_共同利用施設設備整備事業_イ_地域医療支援病院の共同利用部門" localSheetId="3">[1]【参考】算出区分!#REF!</definedName>
    <definedName name="_７_オ_ウ_ＮＢＣ災害・テロ対策設備整備事業" localSheetId="3">[1]【参考】算出区分!#REF!</definedName>
    <definedName name="_７_オ_エ_航空搬送拠点臨時医療施設設備整備事業" localSheetId="3">[1]【参考】算出区分!#REF!</definedName>
    <definedName name="_７_ク_院内感染対策設備整備事業" localSheetId="3">[1]【参考】算出区分!#REF!</definedName>
    <definedName name="_７_ケ_環境調整室設備整備事業" localSheetId="3">[1]【参考】算出区分!#REF!</definedName>
    <definedName name="_７_コ_内視鏡訓練施設設備整備事業" localSheetId="3">[1]【参考】算出区分!#REF!</definedName>
    <definedName name="_７_サ_医療機関アクセス支援車整備事業" localSheetId="3">[1]【参考】算出区分!#REF!</definedName>
    <definedName name="_８_アスベスト除去等整備促進事業" localSheetId="3">[1]【参考】算出区分!#REF!</definedName>
    <definedName name="_new1">【参考】数式用!$A$3:$A$26</definedName>
    <definedName name="erea" localSheetId="4">【参考】数式用!$A$2:$A$26</definedName>
    <definedName name="ＨＬＡ検査センター設備整備事業" localSheetId="3">[1]事業分類・区分!#REF!</definedName>
    <definedName name="ＮＢＣ災害・テロ対策設備整備事業" localSheetId="3">[1]事業分類・区分!#REF!</definedName>
    <definedName name="new" localSheetId="4">【参考】数式用!$A$3:$A$26</definedName>
    <definedName name="ＮＩＣＵ等長期入院児支援事業" localSheetId="3">[1]事業分類・区分!#REF!</definedName>
    <definedName name="_xlnm.Print_Area" localSheetId="4">【参考】数式用!$A$1:$E$26</definedName>
    <definedName name="_xlnm.Print_Area" localSheetId="0">基本情報入力シート!$A$1:$AA$87</definedName>
    <definedName name="_xlnm.Print_Area" localSheetId="3">'第３号様式（実績報告書）'!$A$1:$S$40</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アスベスト除去等整備促進事業" localSheetId="3">[1]事業分類・区分!#REF!</definedName>
    <definedName name="アスベスト対策事業" localSheetId="3">[1]事業分類・区分!#REF!</definedName>
    <definedName name="サービス名" localSheetId="4">【参考】数式用!$A$2:$A$19</definedName>
    <definedName name="ドクターヘリ導入促進事業" localSheetId="3">[1]事業分類・区分!#REF!</definedName>
    <definedName name="ヘリコプター等添乗医師等確保事業" localSheetId="3">[1]事業分類・区分!#REF!</definedName>
    <definedName name="愛知県">【参考】数式用!$G$993:$G$1046</definedName>
    <definedName name="愛媛県">【参考】数式用!$G$1422:$G$1441</definedName>
    <definedName name="医療機関アクセス支援車整備事業" localSheetId="3">[1]事業分類・区分!#REF!</definedName>
    <definedName name="医療連携体制推進事業" localSheetId="3">[1]事業分類・区分!#REF!</definedName>
    <definedName name="茨城県">【参考】数式用!$G$415:$G$458</definedName>
    <definedName name="院内感染対策設備整備事業" localSheetId="3">[1]事業分類・区分!#REF!</definedName>
    <definedName name="院内感染地域支援ネットワーク事業" localSheetId="3">[1]事業分類・区分!#REF!</definedName>
    <definedName name="岡山県">【参考】数式用!$G$1312:$G$1338</definedName>
    <definedName name="沖縄県">【参考】数式用!$G$1709:$G$1749</definedName>
    <definedName name="外国人看護師候補者就労研修支援事業" localSheetId="3">[1]事業分類・区分!#REF!</definedName>
    <definedName name="環境調整室設備整備事業" localSheetId="3">[1]事業分類・区分!#REF!</definedName>
    <definedName name="看護職員確保対策事業" localSheetId="3">[1]事業分類・区分!#REF!</definedName>
    <definedName name="看護職員就業相談員派遣面接相談事業" localSheetId="3">[1]事業分類・区分!#REF!</definedName>
    <definedName name="岩手県">【参考】数式用!$G$228:$G$260</definedName>
    <definedName name="岐阜県">【参考】数式用!$G$916:$G$957</definedName>
    <definedName name="休日夜間急患センター設備整備事業" localSheetId="3">[1]事業分類・区分!#REF!</definedName>
    <definedName name="宮崎県">【参考】数式用!$G$1640:$G$1665</definedName>
    <definedName name="宮城県">【参考】数式用!$G$261:$G$295</definedName>
    <definedName name="救急・周産期医療情報システム機能強化事業" localSheetId="3">[1]事業分類・区分!#REF!</definedName>
    <definedName name="救急医療情報センター_広域災害・救急医療情報システム_運営事業" localSheetId="3">[1]事業分類・区分!#REF!</definedName>
    <definedName name="救急医療対策事業" localSheetId="3">[1]事業分類・区分!#REF!</definedName>
    <definedName name="救急患者退院コーディネーター事業" localSheetId="3">[1]事業分類・区分!#REF!</definedName>
    <definedName name="救急救命士病院実習受入促進事業" localSheetId="3">[1]事業分類・区分!#REF!</definedName>
    <definedName name="救命救急センター運営事業" localSheetId="3">[1]事業分類・区分!#REF!</definedName>
    <definedName name="救命救急センター設備整備事業" localSheetId="3">[1]事業分類・区分!#REF!</definedName>
    <definedName name="京都府">【参考】数式用!$G$1095:$G$1120</definedName>
    <definedName name="共同利用型病院運営事業" localSheetId="3">[1]事業分類・区分!#REF!</definedName>
    <definedName name="共同利用施設設備整備事業_公的医療機関等による共同利用施設_" localSheetId="3">[1]事業分類・区分!#REF!</definedName>
    <definedName name="共同利用施設設備整備事業_地域医療支援病院の共同利用部門_" localSheetId="3">[1]事業分類・区分!#REF!</definedName>
    <definedName name="熊本県">【参考】数式用!$G$1577:$G$1621</definedName>
    <definedName name="群馬県">【参考】数式用!$G$484:$G$518</definedName>
    <definedName name="広島県">【参考】数式用!$G$1339:$G$1361</definedName>
    <definedName name="航空搬送拠点臨時医療施設設備整備事業" localSheetId="3">[1]事業分類・区分!#REF!</definedName>
    <definedName name="香川県">【参考】数式用!$G$1405:$G$1421</definedName>
    <definedName name="高知県">【参考】数式用!$G$1442:$G$1475</definedName>
    <definedName name="高度救命救急センター設備整備事業" localSheetId="3">[1]事業分類・区分!#REF!</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歯科医療安全管理体制推進特別事業" localSheetId="3">[1]事業分類・区分!#REF!</definedName>
    <definedName name="歯科保健医療対策事業" localSheetId="3">[1]事業分類・区分!#REF!</definedName>
    <definedName name="滋賀県">【参考】数式用!$G$1076:$G$1094</definedName>
    <definedName name="自動体外式除細動器_ＡＥＤ_の普及啓発事業" localSheetId="3">[1]事業分類・区分!#REF!</definedName>
    <definedName name="鹿児島県">【参考】数式用!$G$1666:$G$1708</definedName>
    <definedName name="周産期医療施設設備整備事業" localSheetId="3">[1]事業分類・区分!#REF!</definedName>
    <definedName name="周産期医療対策事業" localSheetId="3">[1]事業分類・区分!#REF!</definedName>
    <definedName name="周産期医療対策事業等" localSheetId="3">[1]事業分類・区分!#REF!</definedName>
    <definedName name="周産期母子医療センター運営事業" localSheetId="3">[1]事業分類・区分!#REF!</definedName>
    <definedName name="秋田県">【参考】数式用!$G$296:$G$320</definedName>
    <definedName name="助産師出向等支援導入事業" localSheetId="3">[1]事業分類・区分!#REF!</definedName>
    <definedName name="小児医療施設設備整備事業" localSheetId="3">[1]事業分類・区分!#REF!</definedName>
    <definedName name="小児救急医療拠点病院設備整備事業" localSheetId="3">[1]事業分類・区分!#REF!</definedName>
    <definedName name="小児救急遠隔医療設備整備事業" localSheetId="3">[1]事業分類・区分!#REF!</definedName>
    <definedName name="小児救命救急センター運営事業" localSheetId="3">[1]事業分類・区分!#REF!</definedName>
    <definedName name="小児集中治療室設備整備事業" localSheetId="3">[1]事業分類・区分!#REF!</definedName>
    <definedName name="小児初期救急センター運営事業" localSheetId="3">[1]事業分類・区分!#REF!</definedName>
    <definedName name="小児初期救急センター設備整備事業" localSheetId="3">[1]事業分類・区分!#REF!</definedName>
    <definedName name="新潟県">【参考】数式用!$G$731:$G$760</definedName>
    <definedName name="神奈川県">【参考】数式用!$G$698:$G$730</definedName>
    <definedName name="人工腎臓装置不足地域設備整備事業" localSheetId="3">[1]事業分類・区分!#REF!</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地域医療対策事業" localSheetId="3">[1]事業分類・区分!#REF!</definedName>
    <definedName name="地域療育支援施設設備整備事業" localSheetId="3">[1]事業分類・区分!#REF!</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内視鏡訓練施設設備整備事業" localSheetId="3">[1]事業分類・区分!#REF!</definedName>
    <definedName name="病院群輪番制病院及び共同利用型病院設備整備事業" localSheetId="3">[1]事業分類・区分!#REF!</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26" l="1"/>
  <c r="K11" i="26"/>
  <c r="K10" i="26"/>
  <c r="Q4" i="26"/>
  <c r="O4" i="26"/>
  <c r="AC1" i="21" l="1"/>
  <c r="Q40" i="21"/>
  <c r="J1" i="25" l="1"/>
  <c r="F5" i="25" s="1"/>
  <c r="G24" i="26" s="1"/>
  <c r="S2" i="26"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<sst xmlns="http://schemas.openxmlformats.org/spreadsheetml/2006/main" count="3858" uniqueCount="2011">
  <si>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</si>
  <si>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</si>
  <si>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</si>
  <si>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</si>
  <si>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</si>
  <si>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</si>
  <si>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</si>
  <si>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</si>
  <si>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</si>
  <si>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</si>
  <si>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</si>
  <si>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</si>
  <si>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</si>
  <si>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</si>
  <si>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</si>
  <si>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</si>
  <si>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</si>
  <si>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</si>
  <si>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</si>
  <si>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</si>
  <si>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</si>
  <si>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</si>
  <si>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</si>
  <si>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</si>
  <si>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</si>
  <si>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</si>
  <si>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</si>
  <si>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</si>
  <si>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</si>
  <si>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</si>
  <si>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</si>
  <si>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</si>
  <si>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</si>
  <si>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</si>
  <si>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</si>
  <si>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</si>
  <si>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</si>
  <si>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</si>
  <si>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</si>
  <si>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2"/>
  </si>
  <si>
    <t>夜間対応型訪問介護</t>
    <rPh sb="0" eb="2">
      <t>ヤカン</t>
    </rPh>
    <rPh sb="2" eb="4">
      <t>タイオウ</t>
    </rPh>
    <rPh sb="4" eb="5">
      <t>ガタ</t>
    </rPh>
    <rPh sb="5" eb="7">
      <t>ホウモン</t>
    </rPh>
    <rPh sb="7" eb="9">
      <t>カイゴ</t>
    </rPh>
    <phoneticPr fontId="6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</si>
  <si>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2"/>
  </si>
  <si>
    <t>訪問入浴介護</t>
    <rPh sb="0" eb="2">
      <t>ホウモン</t>
    </rPh>
    <rPh sb="2" eb="4">
      <t>ニュウヨク</t>
    </rPh>
    <rPh sb="4" eb="6">
      <t>カイゴ</t>
    </rPh>
    <phoneticPr fontId="62"/>
  </si>
  <si>
    <t>介護予防訪問入浴介護</t>
    <rPh sb="0" eb="2">
      <t>カイゴ</t>
    </rPh>
    <rPh sb="2" eb="4">
      <t>ヨボウ</t>
    </rPh>
    <rPh sb="4" eb="6">
      <t>ホウモン</t>
    </rPh>
    <rPh sb="6" eb="8">
      <t>ニュウヨク</t>
    </rPh>
    <rPh sb="8" eb="10">
      <t>カイゴ</t>
    </rPh>
    <phoneticPr fontId="62"/>
  </si>
  <si>
    <t>通所介護</t>
    <rPh sb="0" eb="2">
      <t>ツウショ</t>
    </rPh>
    <rPh sb="2" eb="4">
      <t>カイゴ</t>
    </rPh>
    <phoneticPr fontId="62"/>
  </si>
  <si>
    <t>地域密着型通所介護</t>
    <rPh sb="0" eb="2">
      <t>チイキ</t>
    </rPh>
    <rPh sb="2" eb="5">
      <t>ミッチャクガタ</t>
    </rPh>
    <rPh sb="5" eb="7">
      <t>ツウショ</t>
    </rPh>
    <rPh sb="7" eb="9">
      <t>カイゴ</t>
    </rPh>
    <phoneticPr fontId="62"/>
  </si>
  <si>
    <t>通所リハビリテーション</t>
    <rPh sb="0" eb="2">
      <t>ツウショ</t>
    </rPh>
    <phoneticPr fontId="62"/>
  </si>
  <si>
    <t>介護予防通所リハビリテーション</t>
    <rPh sb="0" eb="2">
      <t>カイゴ</t>
    </rPh>
    <rPh sb="2" eb="4">
      <t>ヨボウ</t>
    </rPh>
    <rPh sb="4" eb="6">
      <t>ツウショ</t>
    </rPh>
    <phoneticPr fontId="62"/>
  </si>
  <si>
    <t>特定施設入居者生活介護</t>
    <rPh sb="0" eb="2">
      <t>トクテイ</t>
    </rPh>
    <rPh sb="2" eb="4">
      <t>シセツ</t>
    </rPh>
    <rPh sb="4" eb="7">
      <t>ニュウキョシャ</t>
    </rPh>
    <rPh sb="7" eb="9">
      <t>セイカツ</t>
    </rPh>
    <rPh sb="9" eb="11">
      <t>カイゴ</t>
    </rPh>
    <phoneticPr fontId="62"/>
  </si>
  <si>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2"/>
  </si>
  <si>
    <t>認知症対応型通所介護</t>
    <rPh sb="0" eb="2">
      <t>ニンチ</t>
    </rPh>
    <rPh sb="2" eb="3">
      <t>ショウ</t>
    </rPh>
    <rPh sb="3" eb="6">
      <t>タイオウガタ</t>
    </rPh>
    <rPh sb="6" eb="8">
      <t>ツウショ</t>
    </rPh>
    <rPh sb="8" eb="10">
      <t>カイゴ</t>
    </rPh>
    <phoneticPr fontId="62"/>
  </si>
  <si>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2"/>
  </si>
  <si>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2"/>
  </si>
  <si>
    <t>小規模多機能型居宅介護</t>
    <rPh sb="0" eb="3">
      <t>ショウキボ</t>
    </rPh>
    <rPh sb="3" eb="7">
      <t>タキノウガタ</t>
    </rPh>
    <rPh sb="7" eb="9">
      <t>キョタク</t>
    </rPh>
    <rPh sb="9" eb="11">
      <t>カイゴ</t>
    </rPh>
    <phoneticPr fontId="62"/>
  </si>
  <si>
    <t>小規模多機能型居宅介護（短期利用型）</t>
    <rPh sb="0" eb="3">
      <t>ショウキボ</t>
    </rPh>
    <rPh sb="3" eb="7">
      <t>タキノウガタ</t>
    </rPh>
    <rPh sb="7" eb="9">
      <t>キョタク</t>
    </rPh>
    <rPh sb="9" eb="11">
      <t>カイゴ</t>
    </rPh>
    <rPh sb="12" eb="14">
      <t>タンキ</t>
    </rPh>
    <rPh sb="14" eb="17">
      <t>リヨウガタ</t>
    </rPh>
    <phoneticPr fontId="62"/>
  </si>
  <si>
    <t>介護予防小規模多機能型居宅介護</t>
    <rPh sb="0" eb="2">
      <t>カイゴ</t>
    </rPh>
    <rPh sb="2" eb="4">
      <t>ヨボウ</t>
    </rPh>
    <rPh sb="4" eb="7">
      <t>ショウキボ</t>
    </rPh>
    <rPh sb="7" eb="11">
      <t>タキノウガタ</t>
    </rPh>
    <rPh sb="11" eb="13">
      <t>キョタク</t>
    </rPh>
    <rPh sb="13" eb="15">
      <t>カイゴ</t>
    </rPh>
    <phoneticPr fontId="62"/>
  </si>
  <si>
    <t>介護予防小規模多機能型居宅介護（短期利用型）</t>
    <rPh sb="0" eb="2">
      <t>カイゴ</t>
    </rPh>
    <rPh sb="2" eb="4">
      <t>ヨボウ</t>
    </rPh>
    <phoneticPr fontId="62"/>
  </si>
  <si>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2"/>
  </si>
  <si>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2"/>
  </si>
  <si>
    <t>認知症対応型共同生活介護</t>
    <rPh sb="0" eb="2">
      <t>ニンチ</t>
    </rPh>
    <rPh sb="2" eb="3">
      <t>ショウ</t>
    </rPh>
    <rPh sb="3" eb="6">
      <t>タイオウガタ</t>
    </rPh>
    <rPh sb="6" eb="8">
      <t>キョウドウ</t>
    </rPh>
    <rPh sb="8" eb="10">
      <t>セイカツ</t>
    </rPh>
    <rPh sb="10" eb="12">
      <t>カイゴ</t>
    </rPh>
    <phoneticPr fontId="62"/>
  </si>
  <si>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2"/>
  </si>
  <si>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2"/>
  </si>
  <si>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2"/>
  </si>
  <si>
    <t>介護老人福祉施設サービス</t>
    <rPh sb="0" eb="2">
      <t>カイゴ</t>
    </rPh>
    <rPh sb="2" eb="4">
      <t>ロウジン</t>
    </rPh>
    <rPh sb="4" eb="6">
      <t>フクシ</t>
    </rPh>
    <rPh sb="6" eb="8">
      <t>シセツ</t>
    </rPh>
    <phoneticPr fontId="62"/>
  </si>
  <si>
    <t>地域密着型介護老人福祉施設</t>
    <rPh sb="0" eb="2">
      <t>チイキ</t>
    </rPh>
    <rPh sb="2" eb="5">
      <t>ミッチャクガタ</t>
    </rPh>
    <rPh sb="5" eb="7">
      <t>カイゴ</t>
    </rPh>
    <rPh sb="7" eb="9">
      <t>ロウジン</t>
    </rPh>
    <rPh sb="9" eb="11">
      <t>フクシ</t>
    </rPh>
    <rPh sb="11" eb="13">
      <t>シセツ</t>
    </rPh>
    <phoneticPr fontId="62"/>
  </si>
  <si>
    <t>短期入所生活介護</t>
    <rPh sb="0" eb="2">
      <t>タンキ</t>
    </rPh>
    <rPh sb="2" eb="4">
      <t>ニュウショ</t>
    </rPh>
    <rPh sb="4" eb="6">
      <t>セイカツ</t>
    </rPh>
    <rPh sb="6" eb="8">
      <t>カイゴ</t>
    </rPh>
    <phoneticPr fontId="62"/>
  </si>
  <si>
    <t>介護予防短期入所生活介護</t>
    <rPh sb="0" eb="2">
      <t>カイゴ</t>
    </rPh>
    <rPh sb="2" eb="4">
      <t>ヨボウ</t>
    </rPh>
    <rPh sb="4" eb="6">
      <t>タンキ</t>
    </rPh>
    <rPh sb="6" eb="8">
      <t>ニュウショ</t>
    </rPh>
    <rPh sb="8" eb="10">
      <t>セイカツ</t>
    </rPh>
    <rPh sb="10" eb="12">
      <t>カイゴ</t>
    </rPh>
    <phoneticPr fontId="62"/>
  </si>
  <si>
    <t>介護老人保健施設サービス</t>
    <rPh sb="0" eb="2">
      <t>カイゴ</t>
    </rPh>
    <rPh sb="2" eb="4">
      <t>ロウジン</t>
    </rPh>
    <rPh sb="4" eb="6">
      <t>ホケン</t>
    </rPh>
    <rPh sb="6" eb="8">
      <t>シセツ</t>
    </rPh>
    <phoneticPr fontId="62"/>
  </si>
  <si>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2"/>
  </si>
  <si>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2"/>
  </si>
  <si>
    <t>短期入所療養介護 （病院等（老健以外）)</t>
    <rPh sb="0" eb="2">
      <t>タンキ</t>
    </rPh>
    <phoneticPr fontId="62"/>
  </si>
  <si>
    <t>介護予防短期入所療養介護 （病院等（老健以外）)</t>
    <rPh sb="0" eb="2">
      <t>カイゴ</t>
    </rPh>
    <rPh sb="2" eb="4">
      <t>ヨボウ</t>
    </rPh>
    <phoneticPr fontId="62"/>
  </si>
  <si>
    <t>介護医療院サービス</t>
    <rPh sb="0" eb="2">
      <t>カイゴ</t>
    </rPh>
    <rPh sb="2" eb="4">
      <t>イリョウ</t>
    </rPh>
    <rPh sb="4" eb="5">
      <t>イン</t>
    </rPh>
    <phoneticPr fontId="62"/>
  </si>
  <si>
    <t>訪問型サービス（独自）</t>
    <rPh sb="0" eb="2">
      <t>ホウモン</t>
    </rPh>
    <rPh sb="2" eb="3">
      <t>ガタ</t>
    </rPh>
    <rPh sb="8" eb="10">
      <t>ドクジ</t>
    </rPh>
    <phoneticPr fontId="62"/>
  </si>
  <si>
    <t>訪問型サービス（独自／定率）</t>
    <rPh sb="0" eb="2">
      <t>ホウモン</t>
    </rPh>
    <rPh sb="2" eb="3">
      <t>ガタ</t>
    </rPh>
    <rPh sb="8" eb="10">
      <t>ドクジ</t>
    </rPh>
    <rPh sb="11" eb="13">
      <t>テイリツ</t>
    </rPh>
    <phoneticPr fontId="62"/>
  </si>
  <si>
    <t>訪問型サービス（独自／定額）</t>
    <rPh sb="0" eb="2">
      <t>ホウモン</t>
    </rPh>
    <rPh sb="2" eb="3">
      <t>ガタ</t>
    </rPh>
    <rPh sb="8" eb="10">
      <t>ドクジ</t>
    </rPh>
    <rPh sb="11" eb="13">
      <t>テイガク</t>
    </rPh>
    <phoneticPr fontId="62"/>
  </si>
  <si>
    <t>通所型サービス（独自）</t>
    <rPh sb="0" eb="2">
      <t>ツウショ</t>
    </rPh>
    <rPh sb="2" eb="3">
      <t>ガタ</t>
    </rPh>
    <rPh sb="8" eb="10">
      <t>ドクジ</t>
    </rPh>
    <phoneticPr fontId="62"/>
  </si>
  <si>
    <t>通所型サービス（独自／定率）</t>
    <rPh sb="0" eb="2">
      <t>ツウショ</t>
    </rPh>
    <rPh sb="2" eb="3">
      <t>ガタ</t>
    </rPh>
    <rPh sb="8" eb="10">
      <t>ドクジ</t>
    </rPh>
    <rPh sb="11" eb="13">
      <t>テイリツ</t>
    </rPh>
    <phoneticPr fontId="62"/>
  </si>
  <si>
    <t>通所型サービス（独自／定額）</t>
    <rPh sb="0" eb="2">
      <t>ツウショ</t>
    </rPh>
    <rPh sb="2" eb="3">
      <t>ガタ</t>
    </rPh>
    <rPh sb="8" eb="10">
      <t>ドクジ</t>
    </rPh>
    <rPh sb="11" eb="13">
      <t>テイガク</t>
    </rPh>
    <phoneticPr fontId="62"/>
  </si>
  <si>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</si>
  <si>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</si>
  <si>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</si>
  <si>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</si>
  <si>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</si>
  <si>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</si>
  <si>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</si>
  <si>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</si>
  <si>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</si>
  <si>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</si>
  <si>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</si>
  <si>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</si>
  <si>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</si>
  <si>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</si>
  <si>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</si>
  <si>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</si>
  <si>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</si>
  <si>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</si>
  <si>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</si>
  <si>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</si>
  <si>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</si>
  <si>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</si>
  <si>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</si>
  <si>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</si>
  <si>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</si>
  <si>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</si>
  <si>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</si>
  <si>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</si>
  <si>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</si>
  <si>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</si>
  <si>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</si>
  <si>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</si>
  <si>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</si>
  <si>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</si>
  <si>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</si>
  <si>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</si>
  <si>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</si>
  <si>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</si>
  <si>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</si>
  <si>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</si>
  <si>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</si>
  <si>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</si>
  <si>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</si>
  <si>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</si>
  <si>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</si>
  <si>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</si>
  <si>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</si>
  <si>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</si>
  <si>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</si>
  <si>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</si>
  <si>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</si>
  <si>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</si>
  <si>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</si>
  <si>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</si>
  <si>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</si>
  <si>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</si>
  <si>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</si>
  <si>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</si>
  <si>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2"/>
  </si>
  <si>
    <t>コード値</t>
    <rPh sb="3" eb="4">
      <t>チ</t>
    </rPh>
    <phoneticPr fontId="62"/>
  </si>
  <si>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</si>
  <si>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</si>
  <si>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</si>
  <si>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2"/>
  </si>
  <si>
    <t>北海道</t>
  </si>
  <si>
    <t>札幌市</t>
  </si>
  <si>
    <t>① 業務内容の明確化と職員間の適切な役割分担の取組</t>
    <phoneticPr fontId="5"/>
  </si>
  <si>
    <t>✓</t>
    <phoneticPr fontId="5"/>
  </si>
  <si>
    <t>71</t>
    <phoneticPr fontId="62"/>
  </si>
  <si>
    <t>青森県</t>
  </si>
  <si>
    <t>函館市</t>
  </si>
  <si>
    <t>② 介護職員等の業務の洗い出しや棚卸しなど、現場の課題の見える化</t>
    <phoneticPr fontId="5"/>
  </si>
  <si>
    <t>76</t>
    <phoneticPr fontId="62"/>
  </si>
  <si>
    <t>岩手県</t>
  </si>
  <si>
    <t>小樽市</t>
  </si>
  <si>
    <t>③ 業務改善活動の体制構築</t>
    <phoneticPr fontId="5"/>
  </si>
  <si>
    <t>12</t>
    <phoneticPr fontId="62"/>
  </si>
  <si>
    <t>宮城県</t>
  </si>
  <si>
    <t>旭川市</t>
  </si>
  <si>
    <t>62</t>
    <phoneticPr fontId="62"/>
  </si>
  <si>
    <t>秋田県</t>
  </si>
  <si>
    <t>室蘭市</t>
  </si>
  <si>
    <t>15</t>
    <phoneticPr fontId="62"/>
  </si>
  <si>
    <t>山形県</t>
  </si>
  <si>
    <t>釧路市</t>
  </si>
  <si>
    <t>78</t>
    <phoneticPr fontId="62"/>
  </si>
  <si>
    <t>福島県</t>
  </si>
  <si>
    <t>帯広市</t>
  </si>
  <si>
    <t>16</t>
    <phoneticPr fontId="62"/>
  </si>
  <si>
    <t>茨城県</t>
  </si>
  <si>
    <t>北見市</t>
  </si>
  <si>
    <t>66</t>
    <phoneticPr fontId="62"/>
  </si>
  <si>
    <t>栃木県</t>
  </si>
  <si>
    <t>夕張市</t>
  </si>
  <si>
    <t>33</t>
    <phoneticPr fontId="62"/>
  </si>
  <si>
    <t>群馬県</t>
  </si>
  <si>
    <t>岩見沢市</t>
  </si>
  <si>
    <t>27</t>
    <phoneticPr fontId="62"/>
  </si>
  <si>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</si>
  <si>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</si>
  <si>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2"/>
  </si>
  <si>
    <t>35</t>
    <phoneticPr fontId="62"/>
  </si>
  <si>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</si>
  <si>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</si>
  <si>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2"/>
  </si>
  <si>
    <t>36</t>
    <phoneticPr fontId="62"/>
  </si>
  <si>
    <t>東京都</t>
    <phoneticPr fontId="5"/>
  </si>
  <si>
    <t>苫小牧市</t>
  </si>
  <si>
    <t>28</t>
    <phoneticPr fontId="62"/>
  </si>
  <si>
    <t>神奈川県</t>
  </si>
  <si>
    <t>稚内市</t>
  </si>
  <si>
    <t>72</t>
    <phoneticPr fontId="62"/>
  </si>
  <si>
    <t>新潟県</t>
  </si>
  <si>
    <t>美唄市</t>
  </si>
  <si>
    <t>74</t>
    <phoneticPr fontId="62"/>
  </si>
  <si>
    <t>富山県</t>
  </si>
  <si>
    <t>芦別市</t>
  </si>
  <si>
    <t>73</t>
    <phoneticPr fontId="62"/>
  </si>
  <si>
    <t>石川県</t>
  </si>
  <si>
    <t>江別市</t>
  </si>
  <si>
    <t>68</t>
    <phoneticPr fontId="62"/>
  </si>
  <si>
    <t>福井県</t>
  </si>
  <si>
    <t>赤平市</t>
  </si>
  <si>
    <t>75</t>
    <phoneticPr fontId="62"/>
  </si>
  <si>
    <t>山梨県</t>
  </si>
  <si>
    <t>紋別市</t>
  </si>
  <si>
    <t>69</t>
    <phoneticPr fontId="62"/>
  </si>
  <si>
    <t>長野県</t>
  </si>
  <si>
    <t>士別市</t>
  </si>
  <si>
    <t>77</t>
    <phoneticPr fontId="62"/>
  </si>
  <si>
    <t>岐阜県</t>
  </si>
  <si>
    <t>名寄市</t>
  </si>
  <si>
    <t>79</t>
    <phoneticPr fontId="62"/>
  </si>
  <si>
    <t>静岡県</t>
  </si>
  <si>
    <t>三笠市</t>
  </si>
  <si>
    <t>32</t>
    <phoneticPr fontId="62"/>
  </si>
  <si>
    <t>愛知県</t>
  </si>
  <si>
    <t>根室市</t>
  </si>
  <si>
    <t>38</t>
    <phoneticPr fontId="62"/>
  </si>
  <si>
    <t>三重県</t>
  </si>
  <si>
    <t>千歳市</t>
  </si>
  <si>
    <t>37</t>
    <phoneticPr fontId="62"/>
  </si>
  <si>
    <t>滋賀県</t>
  </si>
  <si>
    <t>滝川市</t>
  </si>
  <si>
    <t>39</t>
    <phoneticPr fontId="62"/>
  </si>
  <si>
    <t>京都府</t>
  </si>
  <si>
    <t>砂川市</t>
  </si>
  <si>
    <t>51</t>
    <phoneticPr fontId="62"/>
  </si>
  <si>
    <t>大阪府</t>
  </si>
  <si>
    <t>歌志内市</t>
  </si>
  <si>
    <t>54</t>
    <phoneticPr fontId="62"/>
  </si>
  <si>
    <t>兵庫県</t>
  </si>
  <si>
    <t>深川市</t>
  </si>
  <si>
    <t>21</t>
    <phoneticPr fontId="62"/>
  </si>
  <si>
    <t>奈良県</t>
  </si>
  <si>
    <t>富良野市</t>
  </si>
  <si>
    <t>24</t>
    <phoneticPr fontId="62"/>
  </si>
  <si>
    <t>和歌山県</t>
  </si>
  <si>
    <t>登別市</t>
  </si>
  <si>
    <t>52</t>
    <phoneticPr fontId="62"/>
  </si>
  <si>
    <t>鳥取県</t>
  </si>
  <si>
    <t>恵庭市</t>
  </si>
  <si>
    <t>22</t>
    <phoneticPr fontId="62"/>
  </si>
  <si>
    <t>島根県</t>
  </si>
  <si>
    <t>伊達市</t>
  </si>
  <si>
    <t>25</t>
    <phoneticPr fontId="62"/>
  </si>
  <si>
    <t>岡山県</t>
  </si>
  <si>
    <t>北広島市</t>
  </si>
  <si>
    <t>23</t>
    <phoneticPr fontId="62"/>
  </si>
  <si>
    <t>広島県</t>
  </si>
  <si>
    <t>石狩市</t>
  </si>
  <si>
    <t>26</t>
    <phoneticPr fontId="62"/>
  </si>
  <si>
    <t>山口県</t>
  </si>
  <si>
    <t>北斗市</t>
  </si>
  <si>
    <t>55</t>
    <phoneticPr fontId="62"/>
  </si>
  <si>
    <t>徳島県</t>
  </si>
  <si>
    <t>当別町</t>
  </si>
  <si>
    <t>短期入所療養介護（介護医療院）</t>
    <phoneticPr fontId="62"/>
  </si>
  <si>
    <t>2A</t>
    <phoneticPr fontId="62"/>
  </si>
  <si>
    <t>香川県</t>
  </si>
  <si>
    <t>新篠津村</t>
  </si>
  <si>
    <t>介護予防短期入所療養介護（介護医療院）</t>
    <phoneticPr fontId="62"/>
  </si>
  <si>
    <t>2B</t>
    <phoneticPr fontId="62"/>
  </si>
  <si>
    <t>愛媛県</t>
  </si>
  <si>
    <t>松前町</t>
  </si>
  <si>
    <t>A2</t>
    <phoneticPr fontId="62"/>
  </si>
  <si>
    <t>高知県</t>
  </si>
  <si>
    <t>福島町</t>
  </si>
  <si>
    <t>A3</t>
    <phoneticPr fontId="62"/>
  </si>
  <si>
    <t>福岡県</t>
  </si>
  <si>
    <t>知内町</t>
  </si>
  <si>
    <t>A4</t>
    <phoneticPr fontId="62"/>
  </si>
  <si>
    <t>佐賀県</t>
  </si>
  <si>
    <t>木古内町</t>
  </si>
  <si>
    <t>A6</t>
    <phoneticPr fontId="62"/>
  </si>
  <si>
    <t>長崎県</t>
  </si>
  <si>
    <t>七飯町</t>
  </si>
  <si>
    <t>A7</t>
    <phoneticPr fontId="62"/>
  </si>
  <si>
    <t>熊本県</t>
  </si>
  <si>
    <t>鹿部町</t>
  </si>
  <si>
    <t>A8</t>
    <phoneticPr fontId="62"/>
  </si>
  <si>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</si>
  <si>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</si>
  <si>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</si>
  <si>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</si>
  <si>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</si>
  <si>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</si>
  <si>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</si>
  <si>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</si>
  <si>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</si>
  <si>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</si>
  <si>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</si>
  <si>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</si>
  <si>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</si>
  <si>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</si>
  <si>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</si>
  <si>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</si>
  <si>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</si>
  <si>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</si>
  <si>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</si>
  <si>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</si>
  <si>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</si>
  <si>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</si>
  <si>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</si>
  <si>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</si>
  <si>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</si>
  <si>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</si>
  <si>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</si>
  <si>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</si>
  <si>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</si>
  <si>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</si>
  <si>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</si>
  <si>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</si>
  <si>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</si>
  <si>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</si>
  <si>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</si>
  <si>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</si>
  <si>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</si>
  <si>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</si>
  <si>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</si>
  <si>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</si>
  <si>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</si>
  <si>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</si>
  <si>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</si>
  <si>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</si>
  <si>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</si>
  <si>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</si>
  <si>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</si>
  <si>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</si>
  <si>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</si>
  <si>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</si>
  <si>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</si>
  <si>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</si>
  <si>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</si>
  <si>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</si>
  <si>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</si>
  <si>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</si>
  <si>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</si>
  <si>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</si>
  <si>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</si>
  <si>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</si>
  <si>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</si>
  <si>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</si>
  <si>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</si>
  <si>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</si>
  <si>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</si>
  <si>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</si>
  <si>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</si>
  <si>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</si>
  <si>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</si>
  <si>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</si>
  <si>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</si>
  <si>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</si>
  <si>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</si>
  <si>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</si>
  <si>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</si>
  <si>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</si>
  <si>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</si>
  <si>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</si>
  <si>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</si>
  <si>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</si>
  <si>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</si>
  <si>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</si>
  <si>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</si>
  <si>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</si>
  <si>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</si>
  <si>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</si>
  <si>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</si>
  <si>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</si>
  <si>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</si>
  <si>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</si>
  <si>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</si>
  <si>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</si>
  <si>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</si>
  <si>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</si>
  <si>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</si>
  <si>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</si>
  <si>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</si>
  <si>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</si>
  <si>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</si>
  <si>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</si>
  <si>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</si>
  <si>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</si>
  <si>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</si>
  <si>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</si>
  <si>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</si>
  <si>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</si>
  <si>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</si>
  <si>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</si>
  <si>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</si>
  <si>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</si>
  <si>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</si>
  <si>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</si>
  <si>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</si>
  <si>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</si>
  <si>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</si>
  <si>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</si>
  <si>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</si>
  <si>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</si>
  <si>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</si>
  <si>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</si>
  <si>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</si>
  <si>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</si>
  <si>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</si>
  <si>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</si>
  <si>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</si>
  <si>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</si>
  <si>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</si>
  <si>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</si>
  <si>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</si>
  <si>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</si>
  <si>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</si>
  <si>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</si>
  <si>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</si>
  <si>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</si>
  <si>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</si>
  <si>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</si>
  <si>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</si>
  <si>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</si>
  <si>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</si>
  <si>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</si>
  <si>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</si>
  <si>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</si>
  <si>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</si>
  <si>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</si>
  <si>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</si>
  <si>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</si>
  <si>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</si>
  <si>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</si>
  <si>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</si>
  <si>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</si>
  <si>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</si>
  <si>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</si>
  <si>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</si>
  <si>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</si>
  <si>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</si>
  <si>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</si>
  <si>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</si>
  <si>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</si>
  <si>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</si>
  <si>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</si>
  <si>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</si>
  <si>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</si>
  <si>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</si>
  <si>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</si>
  <si>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</si>
  <si>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</si>
  <si>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</si>
  <si>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</si>
  <si>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</si>
  <si>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</si>
  <si>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</si>
  <si>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</si>
  <si>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</si>
  <si>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</si>
  <si>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</si>
  <si>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</si>
  <si>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</si>
  <si>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</si>
  <si>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</si>
  <si>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</si>
  <si>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</si>
  <si>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</si>
  <si>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</si>
  <si>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</si>
  <si>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</si>
  <si>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</si>
  <si>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</si>
  <si>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</si>
  <si>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</si>
  <si>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</si>
  <si>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</si>
  <si>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</si>
  <si>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</si>
  <si>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</si>
  <si>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</si>
  <si>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</si>
  <si>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</si>
  <si>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</si>
  <si>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</si>
  <si>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</si>
  <si>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</si>
  <si>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</si>
  <si>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</si>
  <si>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</si>
  <si>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</si>
  <si>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</si>
  <si>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</si>
  <si>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</si>
  <si>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</si>
  <si>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</si>
  <si>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</si>
  <si>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</si>
  <si>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</si>
  <si>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</si>
  <si>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</si>
  <si>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</si>
  <si>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</si>
  <si>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</si>
  <si>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</si>
  <si>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</si>
  <si>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</si>
  <si>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</si>
  <si>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</si>
  <si>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</si>
  <si>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</si>
  <si>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</si>
  <si>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</si>
  <si>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</si>
  <si>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</si>
  <si>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</si>
  <si>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</si>
  <si>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</si>
  <si>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</si>
  <si>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</si>
  <si>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</si>
  <si>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</si>
  <si>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</si>
  <si>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</si>
  <si>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</si>
  <si>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</si>
  <si>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</si>
  <si>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</si>
  <si>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</si>
  <si>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</si>
  <si>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</si>
  <si>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</si>
  <si>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</si>
  <si>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</si>
  <si>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</si>
  <si>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</si>
  <si>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</si>
  <si>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</si>
  <si>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</si>
  <si>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</si>
  <si>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</si>
  <si>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</si>
  <si>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</si>
  <si>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</si>
  <si>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</si>
  <si>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</si>
  <si>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</si>
  <si>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</si>
  <si>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</si>
  <si>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</si>
  <si>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</si>
  <si>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</si>
  <si>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</si>
  <si>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</si>
  <si>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</si>
  <si>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</si>
  <si>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</si>
  <si>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</si>
  <si>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</si>
  <si>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</si>
  <si>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</si>
  <si>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</si>
  <si>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</si>
  <si>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</si>
  <si>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</si>
  <si>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</si>
  <si>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</si>
  <si>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</si>
  <si>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</si>
  <si>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</si>
  <si>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</si>
  <si>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</si>
  <si>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</si>
  <si>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</si>
  <si>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</si>
  <si>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</si>
  <si>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</si>
  <si>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</si>
  <si>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</si>
  <si>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</si>
  <si>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</si>
  <si>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</si>
  <si>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</si>
  <si>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</si>
  <si>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</si>
  <si>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</si>
  <si>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</si>
  <si>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</si>
  <si>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</si>
  <si>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</si>
  <si>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</si>
  <si>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</si>
  <si>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</si>
  <si>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</si>
  <si>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</si>
  <si>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</si>
  <si>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</si>
  <si>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</si>
  <si>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</si>
  <si>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</si>
  <si>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</si>
  <si>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</si>
  <si>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</si>
  <si>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</si>
  <si>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</si>
  <si>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</si>
  <si>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</si>
  <si>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</si>
  <si>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</si>
  <si>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</si>
  <si>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</si>
  <si>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</si>
  <si>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</si>
  <si>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</si>
  <si>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</si>
  <si>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</si>
  <si>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</si>
  <si>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</si>
  <si>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</si>
  <si>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</si>
  <si>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</si>
  <si>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</si>
  <si>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</si>
  <si>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</si>
  <si>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</si>
  <si>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</si>
  <si>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</si>
  <si>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</si>
  <si>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</si>
  <si>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</si>
  <si>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</si>
  <si>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</si>
  <si>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</si>
  <si>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</si>
  <si>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</si>
  <si>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</si>
  <si>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</si>
  <si>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</si>
  <si>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</si>
  <si>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</si>
  <si>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</si>
  <si>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</si>
  <si>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</si>
  <si>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</si>
  <si>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</si>
  <si>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</si>
  <si>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</si>
  <si>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</si>
  <si>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</si>
  <si>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</si>
  <si>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</si>
  <si>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</si>
  <si>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</si>
  <si>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</si>
  <si>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</si>
  <si>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</si>
  <si>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</si>
  <si>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</si>
  <si>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</si>
  <si>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</si>
  <si>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</si>
  <si>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</si>
  <si>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</si>
  <si>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</si>
  <si>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</si>
  <si>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</si>
  <si>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</si>
  <si>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</si>
  <si>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</si>
  <si>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</si>
  <si>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</si>
  <si>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</si>
  <si>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</si>
  <si>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</si>
  <si>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</si>
  <si>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</si>
  <si>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</si>
  <si>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</si>
  <si>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</si>
  <si>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</si>
  <si>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</si>
  <si>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</si>
  <si>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</si>
  <si>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</si>
  <si>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</si>
  <si>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</si>
  <si>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</si>
  <si>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</si>
  <si>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</si>
  <si>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</si>
  <si>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</si>
  <si>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</si>
  <si>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</si>
  <si>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</si>
  <si>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</si>
  <si>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</si>
  <si>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</si>
  <si>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</si>
  <si>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</si>
  <si>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</si>
  <si>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</si>
  <si>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</si>
  <si>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</si>
  <si>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</si>
  <si>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</si>
  <si>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</si>
  <si>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</si>
  <si>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</si>
  <si>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</si>
  <si>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</si>
  <si>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</si>
  <si>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</si>
  <si>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</si>
  <si>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</si>
  <si>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</si>
  <si>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</si>
  <si>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</si>
  <si>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</si>
  <si>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</si>
  <si>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</si>
  <si>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</si>
  <si>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</si>
  <si>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</si>
  <si>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</si>
  <si>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</si>
  <si>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</si>
  <si>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</si>
  <si>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</si>
  <si>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</si>
  <si>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</si>
  <si>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</si>
  <si>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</si>
  <si>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</si>
  <si>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</si>
  <si>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</si>
  <si>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</si>
  <si>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</si>
  <si>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</si>
  <si>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</si>
  <si>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</si>
  <si>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</si>
  <si>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</si>
  <si>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</si>
  <si>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</si>
  <si>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</si>
  <si>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</si>
  <si>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</si>
  <si>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</si>
  <si>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</si>
  <si>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</si>
  <si>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</si>
  <si>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</si>
  <si>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</si>
  <si>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</si>
  <si>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</si>
  <si>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</si>
  <si>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</si>
  <si>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</si>
  <si>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</si>
  <si>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</si>
  <si>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</si>
  <si>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</si>
  <si>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</si>
  <si>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</si>
  <si>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</si>
  <si>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</si>
  <si>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</si>
  <si>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</si>
  <si>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</si>
  <si>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</si>
  <si>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</si>
  <si>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</si>
  <si>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</si>
  <si>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</si>
  <si>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</si>
  <si>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</si>
  <si>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</si>
  <si>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</si>
  <si>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</si>
  <si>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</si>
  <si>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</si>
  <si>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</si>
  <si>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</si>
  <si>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</si>
  <si>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</si>
  <si>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</si>
  <si>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</si>
  <si>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</si>
  <si>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</si>
  <si>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</si>
  <si>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</si>
  <si>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</si>
  <si>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</si>
  <si>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</si>
  <si>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</si>
  <si>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</si>
  <si>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</si>
  <si>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</si>
  <si>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</si>
  <si>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</si>
  <si>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</si>
  <si>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</si>
  <si>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</si>
  <si>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</si>
  <si>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</si>
  <si>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</si>
  <si>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</si>
  <si>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</si>
  <si>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</si>
  <si>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</si>
  <si>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</si>
  <si>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</si>
  <si>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</si>
  <si>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</si>
  <si>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</si>
  <si>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</si>
  <si>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</si>
  <si>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</si>
  <si>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</si>
  <si>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</si>
  <si>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</si>
  <si>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</si>
  <si>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</si>
  <si>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</si>
  <si>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</si>
  <si>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</si>
  <si>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</si>
  <si>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</si>
  <si>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</si>
  <si>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</si>
  <si>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</si>
  <si>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</si>
  <si>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</si>
  <si>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</si>
  <si>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</si>
  <si>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</si>
  <si>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</si>
  <si>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</si>
  <si>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</si>
  <si>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</si>
  <si>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</si>
  <si>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</si>
  <si>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</si>
  <si>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</si>
  <si>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</si>
  <si>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</si>
  <si>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</si>
  <si>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</si>
  <si>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</si>
  <si>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</si>
  <si>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</si>
  <si>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</si>
  <si>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</si>
  <si>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</si>
  <si>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</si>
  <si>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</si>
  <si>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</si>
  <si>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</si>
  <si>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</si>
  <si>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</si>
  <si>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</si>
  <si>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</si>
  <si>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</si>
  <si>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</si>
  <si>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</si>
  <si>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</si>
  <si>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</si>
  <si>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</si>
  <si>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</si>
  <si>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</si>
  <si>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</si>
  <si>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</si>
  <si>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</si>
  <si>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</si>
  <si>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</si>
  <si>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</si>
  <si>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</si>
  <si>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</si>
  <si>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</si>
  <si>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</si>
  <si>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</si>
  <si>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</si>
  <si>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</si>
  <si>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</si>
  <si>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</si>
  <si>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</si>
  <si>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</si>
  <si>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</si>
  <si>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</si>
  <si>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</si>
  <si>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</si>
  <si>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</si>
  <si>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</si>
  <si>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</si>
  <si>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</si>
  <si>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</si>
  <si>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</si>
  <si>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</si>
  <si>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</si>
  <si>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</si>
  <si>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</si>
  <si>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</si>
  <si>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</si>
  <si>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</si>
  <si>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</si>
  <si>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</si>
  <si>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</si>
  <si>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</si>
  <si>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</si>
  <si>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</si>
  <si>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</si>
  <si>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</si>
  <si>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</si>
  <si>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</si>
  <si>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</si>
  <si>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</si>
  <si>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</si>
  <si>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</si>
  <si>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</si>
  <si>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</si>
  <si>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</si>
  <si>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</si>
  <si>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</si>
  <si>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</si>
  <si>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</si>
  <si>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</si>
  <si>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</si>
  <si>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</si>
  <si>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</si>
  <si>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</si>
  <si>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</si>
  <si>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</si>
  <si>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</si>
  <si>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</si>
  <si>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</si>
  <si>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</si>
  <si>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</si>
  <si>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</si>
  <si>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</si>
  <si>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</si>
  <si>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</si>
  <si>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</si>
  <si>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</si>
  <si>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</si>
  <si>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</si>
  <si>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</si>
  <si>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</si>
  <si>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</si>
  <si>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</si>
  <si>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</si>
  <si>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</si>
  <si>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</si>
  <si>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</si>
  <si>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</si>
  <si>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</si>
  <si>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</si>
  <si>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</si>
  <si>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</si>
  <si>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</si>
  <si>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</si>
  <si>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</si>
  <si>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</si>
  <si>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</si>
  <si>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</si>
  <si>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</si>
  <si>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</si>
  <si>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</si>
  <si>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</si>
  <si>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</si>
  <si>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</si>
  <si>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</si>
  <si>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</si>
  <si>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</si>
  <si>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</si>
  <si>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</si>
  <si>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</si>
  <si>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</si>
  <si>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</si>
  <si>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</si>
  <si>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</si>
  <si>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</si>
  <si>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</si>
  <si>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</si>
  <si>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</si>
  <si>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</si>
  <si>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</si>
  <si>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</si>
  <si>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</si>
  <si>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</si>
  <si>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</si>
  <si>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</si>
  <si>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</si>
  <si>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</si>
  <si>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</si>
  <si>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</si>
  <si>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</si>
  <si>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</si>
  <si>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</si>
  <si>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</si>
  <si>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</si>
  <si>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</si>
  <si>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</si>
  <si>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</si>
  <si>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</si>
  <si>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</si>
  <si>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</si>
  <si>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</si>
  <si>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</si>
  <si>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</si>
  <si>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</si>
  <si>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</si>
  <si>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</si>
  <si>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</si>
  <si>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</si>
  <si>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</si>
  <si>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</si>
  <si>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</si>
  <si>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</si>
  <si>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</si>
  <si>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</si>
  <si>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</si>
  <si>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</si>
  <si>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</si>
  <si>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</si>
  <si>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</si>
  <si>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</si>
  <si>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</si>
  <si>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</si>
  <si>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</si>
  <si>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</si>
  <si>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</si>
  <si>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</si>
  <si>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</si>
  <si>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</si>
  <si>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</si>
  <si>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</si>
  <si>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</si>
  <si>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</si>
  <si>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</si>
  <si>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</si>
  <si>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</si>
  <si>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</si>
  <si>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</si>
  <si>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</si>
  <si>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</si>
  <si>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</si>
  <si>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</si>
  <si>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</si>
  <si>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</si>
  <si>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</si>
  <si>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</si>
  <si>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</si>
  <si>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</si>
  <si>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</si>
  <si>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</si>
  <si>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</si>
  <si>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</si>
  <si>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</si>
  <si>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</si>
  <si>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</si>
  <si>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</si>
  <si>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</si>
  <si>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</si>
  <si>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</si>
  <si>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</si>
  <si>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</si>
  <si>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</si>
  <si>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</si>
  <si>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</si>
  <si>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</si>
  <si>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</si>
  <si>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</si>
  <si>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</si>
  <si>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</si>
  <si>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</si>
  <si>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</si>
  <si>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</si>
  <si>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</si>
  <si>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</si>
  <si>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</si>
  <si>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</si>
  <si>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</si>
  <si>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</si>
  <si>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</si>
  <si>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</si>
  <si>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</si>
  <si>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</si>
  <si>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</si>
  <si>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</si>
  <si>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</si>
  <si>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</si>
  <si>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</si>
  <si>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</si>
  <si>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</si>
  <si>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</si>
  <si>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</si>
  <si>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</si>
  <si>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</si>
  <si>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</si>
  <si>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</si>
  <si>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</si>
  <si>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</si>
  <si>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</si>
  <si>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</si>
  <si>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</si>
  <si>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</si>
  <si>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</si>
  <si>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</si>
  <si>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</si>
  <si>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</si>
  <si>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</si>
  <si>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</si>
  <si>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</si>
  <si>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</si>
  <si>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</si>
  <si>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</si>
  <si>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</si>
  <si>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</si>
  <si>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</si>
  <si>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</si>
  <si>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</si>
  <si>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</si>
  <si>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</si>
  <si>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</si>
  <si>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</si>
  <si>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</si>
  <si>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</si>
  <si>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</si>
  <si>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</si>
  <si>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</si>
  <si>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</si>
  <si>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</si>
  <si>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</si>
  <si>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</si>
  <si>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</si>
  <si>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</si>
  <si>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</si>
  <si>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</si>
  <si>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</si>
  <si>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</si>
  <si>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</si>
  <si>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</si>
  <si>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</si>
  <si>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</si>
  <si>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</si>
  <si>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</si>
  <si>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</si>
  <si>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</si>
  <si>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</si>
  <si>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</si>
  <si>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</si>
  <si>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</si>
  <si>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</si>
  <si>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</si>
  <si>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</si>
  <si>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</si>
  <si>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</si>
  <si>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</si>
  <si>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</si>
  <si>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</si>
  <si>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</si>
  <si>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</si>
  <si>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</si>
  <si>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</si>
  <si>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</si>
  <si>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</si>
  <si>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</si>
  <si>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</si>
  <si>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</si>
  <si>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</si>
  <si>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</si>
  <si>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</si>
  <si>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</si>
  <si>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</si>
  <si>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</si>
  <si>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</si>
  <si>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</si>
  <si>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</si>
  <si>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</si>
  <si>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</si>
  <si>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</si>
  <si>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</si>
  <si>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</si>
  <si>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</si>
  <si>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</si>
  <si>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</si>
  <si>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</si>
  <si>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</si>
  <si>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</si>
  <si>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</si>
  <si>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</si>
  <si>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</si>
  <si>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</si>
  <si>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</si>
  <si>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</si>
  <si>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</si>
  <si>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</si>
  <si>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</si>
  <si>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</si>
  <si>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</si>
  <si>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</si>
  <si>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</si>
  <si>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</si>
  <si>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</si>
  <si>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</si>
  <si>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</si>
  <si>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</si>
  <si>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</si>
  <si>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</si>
  <si>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</si>
  <si>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</si>
  <si>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</si>
  <si>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</si>
  <si>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</si>
  <si>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</si>
  <si>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</si>
  <si>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</si>
  <si>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</si>
  <si>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</si>
  <si>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</si>
  <si>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</si>
  <si>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</si>
  <si>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</si>
  <si>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</si>
  <si>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</si>
  <si>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</si>
  <si>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</si>
  <si>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</si>
  <si>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</si>
  <si>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</si>
  <si>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</si>
  <si>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</si>
  <si>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</si>
  <si>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</si>
  <si>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</si>
  <si>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</si>
  <si>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</si>
  <si>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</si>
  <si>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</si>
  <si>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</si>
  <si>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</si>
  <si>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</si>
  <si>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</si>
  <si>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</si>
  <si>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</si>
  <si>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</si>
  <si>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</si>
  <si>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</si>
  <si>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</si>
  <si>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</si>
  <si>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</si>
  <si>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</si>
  <si>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</si>
  <si>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</si>
  <si>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</si>
  <si>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</si>
  <si>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</si>
  <si>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</si>
  <si>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</si>
  <si>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</si>
  <si>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</si>
  <si>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</si>
  <si>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</si>
  <si>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</si>
  <si>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</si>
  <si>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</si>
  <si>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</si>
  <si>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</si>
  <si>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</si>
  <si>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</si>
  <si>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</si>
  <si>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</si>
  <si>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</si>
  <si>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</si>
  <si>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</si>
  <si>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</si>
  <si>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</si>
  <si>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</si>
  <si>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</si>
  <si>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</si>
  <si>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</si>
  <si>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</si>
  <si>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</si>
  <si>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</si>
  <si>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</si>
  <si>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</si>
  <si>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</si>
  <si>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</si>
  <si>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</si>
  <si>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</si>
  <si>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</si>
  <si>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</si>
  <si>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</si>
  <si>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</si>
  <si>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</si>
  <si>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</si>
  <si>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</si>
  <si>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</si>
  <si>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</si>
  <si>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</si>
  <si>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</si>
  <si>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</si>
  <si>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</si>
  <si>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</si>
  <si>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</si>
  <si>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</si>
  <si>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</si>
  <si>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</si>
  <si>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</si>
  <si>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</si>
  <si>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</si>
  <si>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</si>
  <si>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</si>
  <si>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</si>
  <si>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</si>
  <si>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</si>
  <si>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</si>
  <si>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</si>
  <si>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</si>
  <si>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</si>
  <si>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</si>
  <si>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</si>
  <si>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</si>
  <si>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</si>
  <si>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</si>
  <si>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</si>
  <si>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</si>
  <si>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</si>
  <si>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</si>
  <si>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</si>
  <si>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</si>
  <si>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</si>
  <si>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</si>
  <si>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</si>
  <si>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</si>
  <si>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</si>
  <si>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</si>
  <si>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</si>
  <si>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</si>
  <si>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</si>
  <si>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</si>
  <si>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</si>
  <si>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</si>
  <si>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</si>
  <si>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</si>
  <si>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</si>
  <si>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</si>
  <si>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</si>
  <si>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</si>
  <si>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</si>
  <si>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</si>
  <si>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</si>
  <si>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</si>
  <si>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</si>
  <si>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</si>
  <si>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</si>
  <si>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</si>
  <si>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</si>
  <si>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</si>
  <si>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</si>
  <si>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</si>
  <si>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</si>
  <si>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</si>
  <si>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</si>
  <si>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</si>
  <si>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</si>
  <si>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</si>
  <si>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</si>
  <si>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</si>
  <si>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</si>
  <si>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</si>
  <si>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</si>
  <si>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</si>
  <si>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</si>
  <si>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</si>
  <si>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</si>
  <si>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</si>
  <si>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</si>
  <si>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</si>
  <si>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</si>
  <si>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</si>
  <si>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</si>
  <si>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</si>
  <si>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</si>
  <si>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</si>
  <si>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</si>
  <si>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</si>
  <si>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</si>
  <si>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</si>
  <si>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</si>
  <si>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</si>
  <si>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</si>
  <si>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</si>
  <si>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</si>
  <si>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</si>
  <si>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</si>
  <si>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</si>
  <si>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</si>
  <si>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</si>
  <si>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</si>
  <si>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</si>
  <si>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</si>
  <si>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</si>
  <si>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</si>
  <si>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</si>
  <si>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</si>
  <si>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</si>
  <si>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</si>
  <si>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</si>
  <si>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</si>
  <si>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</si>
  <si>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</si>
  <si>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</si>
  <si>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</si>
  <si>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</si>
  <si>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</si>
  <si>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</si>
  <si>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</si>
  <si>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</si>
  <si>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</si>
  <si>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</si>
  <si>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</si>
  <si>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</si>
  <si>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</si>
  <si>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</si>
  <si>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</si>
  <si>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</si>
  <si>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</si>
  <si>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</si>
  <si>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</si>
  <si>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</si>
  <si>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</si>
  <si>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</si>
  <si>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</si>
  <si>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</si>
  <si>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</si>
  <si>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</si>
  <si>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</si>
  <si>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</si>
  <si>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</si>
  <si>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</si>
  <si>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</si>
  <si>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</si>
  <si>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</si>
  <si>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</si>
  <si>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</si>
  <si>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</si>
  <si>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</si>
  <si>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</si>
  <si>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</si>
  <si>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</si>
  <si>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</si>
  <si>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</si>
  <si>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</si>
  <si>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</si>
  <si>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</si>
  <si>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</si>
  <si>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</si>
  <si>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</si>
  <si>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</si>
  <si>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</si>
  <si>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</si>
  <si>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</si>
  <si>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</si>
  <si>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</si>
  <si>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</si>
  <si>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</si>
  <si>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</si>
  <si>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</si>
  <si>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</si>
  <si>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</si>
  <si>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</si>
  <si>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</si>
  <si>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</si>
  <si>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</si>
  <si>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</si>
  <si>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</si>
  <si>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</si>
  <si>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</si>
  <si>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</si>
  <si>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</si>
  <si>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</si>
  <si>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</si>
  <si>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</si>
  <si>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</si>
  <si>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</si>
  <si>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</si>
  <si>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</si>
  <si>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</si>
  <si>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</si>
  <si>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</si>
  <si>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</si>
  <si>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</si>
  <si>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</si>
  <si>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</si>
  <si>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</si>
  <si>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</si>
  <si>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</si>
  <si>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</si>
  <si>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</si>
  <si>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</si>
  <si>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</si>
  <si>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</si>
  <si>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</si>
  <si>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</si>
  <si>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</si>
  <si>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</si>
  <si>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</si>
  <si>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</si>
  <si>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</si>
  <si>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</si>
  <si>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</si>
  <si>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</si>
  <si>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</si>
  <si>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</si>
  <si>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</si>
  <si>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</si>
  <si>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</si>
  <si>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</si>
  <si>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</si>
  <si>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</si>
  <si>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</si>
  <si>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</si>
  <si>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</si>
  <si>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</si>
  <si>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</si>
  <si>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</si>
  <si>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</si>
  <si>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</si>
  <si>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</si>
  <si>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</si>
  <si>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</si>
  <si>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</si>
  <si>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</si>
  <si>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</si>
  <si>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</si>
  <si>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</si>
  <si>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</si>
  <si>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</si>
  <si>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</si>
  <si>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</si>
  <si>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</si>
  <si>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</si>
  <si>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</si>
  <si>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</si>
  <si>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</si>
  <si>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</si>
  <si>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</si>
  <si>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</si>
  <si>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</si>
  <si>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</si>
  <si>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</si>
  <si>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</si>
  <si>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</si>
  <si>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</si>
  <si>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</si>
  <si>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</si>
  <si>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</si>
  <si>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</si>
  <si>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</si>
  <si>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</si>
  <si>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</si>
  <si>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</si>
  <si>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</si>
  <si>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</si>
  <si>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</si>
  <si>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</si>
  <si>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</si>
  <si>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</si>
  <si>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</si>
  <si>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</si>
  <si>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</si>
  <si>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</si>
  <si>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</si>
  <si>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</si>
  <si>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</si>
  <si>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</si>
  <si>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</si>
  <si>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</si>
  <si>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</si>
  <si>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</si>
  <si>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</si>
  <si>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</si>
  <si>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</si>
  <si>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</si>
  <si>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</si>
  <si>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</si>
  <si>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</si>
  <si>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</si>
  <si>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</si>
  <si>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</si>
  <si>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</si>
  <si>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</si>
  <si>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</si>
  <si>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</si>
  <si>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</si>
  <si>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</si>
  <si>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</si>
  <si>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</si>
  <si>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</si>
  <si>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</si>
  <si>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</si>
  <si>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</si>
  <si>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</si>
  <si>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</si>
  <si>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</si>
  <si>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</si>
  <si>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</si>
  <si>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</si>
  <si>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</si>
  <si>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</si>
  <si>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</si>
  <si>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</si>
  <si>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</si>
  <si>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</si>
  <si>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</si>
  <si>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</si>
  <si>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</si>
  <si>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</si>
  <si>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</si>
  <si>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</si>
  <si>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</si>
  <si>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</si>
  <si>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</si>
  <si>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</si>
  <si>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</si>
  <si>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</si>
  <si>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</si>
  <si>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</si>
  <si>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</si>
  <si>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</si>
  <si>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</si>
  <si>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</si>
  <si>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</si>
  <si>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</si>
  <si>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</si>
  <si>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</si>
  <si>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</si>
  <si>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</si>
  <si>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</si>
  <si>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</si>
  <si>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</si>
  <si>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</si>
  <si>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</si>
  <si>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</si>
  <si>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</si>
  <si>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</si>
  <si>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</si>
  <si>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</si>
  <si>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</si>
  <si>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</si>
  <si>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</si>
  <si>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</si>
  <si>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</si>
  <si>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</si>
  <si>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</si>
  <si>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</si>
  <si>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</si>
  <si>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</si>
  <si>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</si>
  <si>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</si>
  <si>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</si>
  <si>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</si>
  <si>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</si>
  <si>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</si>
  <si>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</si>
  <si>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</si>
  <si>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</si>
  <si>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</si>
  <si>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</si>
  <si>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</si>
  <si>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</si>
  <si>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</si>
  <si>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</si>
  <si>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</si>
  <si>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</si>
  <si>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</si>
  <si>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</si>
  <si>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</si>
  <si>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</si>
  <si>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</si>
  <si>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</si>
  <si>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</si>
  <si>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</si>
  <si>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</si>
  <si>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</si>
  <si>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</si>
  <si>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</si>
  <si>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</si>
  <si>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</si>
  <si>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</si>
  <si>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</si>
  <si>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</si>
  <si>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</si>
  <si>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</si>
  <si>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</si>
  <si>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</si>
  <si>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</si>
  <si>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</si>
  <si>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</si>
  <si>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</si>
  <si>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</si>
  <si>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</si>
  <si>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</si>
  <si>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</si>
  <si>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</si>
  <si>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</si>
  <si>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</si>
  <si>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</si>
  <si>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</si>
  <si>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</si>
  <si>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</si>
  <si>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</si>
  <si>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</si>
  <si>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</si>
  <si>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</si>
  <si>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</si>
  <si>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</si>
  <si>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</si>
  <si>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</si>
  <si>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</si>
  <si>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</si>
  <si>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</si>
  <si>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</si>
  <si>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</si>
  <si>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</si>
  <si>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</si>
  <si>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</si>
  <si>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</si>
  <si>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</si>
  <si>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</si>
  <si>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</si>
  <si>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</si>
  <si>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</si>
  <si>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</si>
  <si>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</si>
  <si>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</si>
  <si>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</si>
  <si>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</si>
  <si>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</si>
  <si>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</si>
  <si>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</si>
  <si>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</si>
  <si>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</si>
  <si>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</si>
  <si>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</si>
  <si>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</si>
  <si>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</si>
  <si>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</si>
  <si>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</si>
  <si>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</si>
  <si>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</si>
  <si>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</si>
  <si>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</si>
  <si>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</si>
  <si>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</si>
  <si>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</si>
  <si>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</si>
  <si>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</si>
  <si>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</si>
  <si>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</si>
  <si>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</si>
  <si>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</si>
  <si>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</si>
  <si>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</si>
  <si>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</si>
  <si>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</si>
  <si>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</si>
  <si>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</si>
  <si>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</si>
  <si>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</si>
  <si>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</si>
  <si>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</si>
  <si>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</si>
  <si>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</si>
  <si>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</si>
  <si>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</si>
  <si>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</si>
  <si>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</si>
  <si>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</si>
  <si>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</si>
  <si>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</si>
  <si>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</si>
  <si>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</si>
  <si>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</si>
  <si>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</si>
  <si>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</si>
  <si>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</si>
  <si>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</si>
  <si>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</si>
  <si>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</si>
  <si>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</si>
  <si>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</si>
  <si>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</si>
  <si>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</si>
  <si>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</si>
  <si>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</si>
  <si>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</si>
  <si>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</si>
  <si>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</si>
  <si>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</si>
  <si>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</si>
  <si>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</si>
  <si>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</si>
  <si>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</si>
  <si>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</si>
  <si>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</si>
  <si>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</si>
  <si>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</si>
  <si>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</si>
  <si>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</si>
  <si>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</si>
  <si>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</si>
  <si>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</si>
  <si>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</si>
  <si>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</si>
  <si>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</si>
  <si>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</si>
  <si>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</si>
  <si>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</si>
  <si>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</si>
  <si>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</si>
  <si>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</si>
  <si>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</si>
  <si>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</si>
  <si>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</si>
  <si>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</si>
  <si>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</si>
  <si>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</si>
  <si>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</si>
  <si>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</si>
  <si>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</si>
  <si>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</si>
  <si>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</si>
  <si>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</si>
  <si>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</si>
  <si>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</si>
  <si>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</si>
  <si>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</si>
  <si>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</si>
  <si>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</si>
  <si>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</si>
  <si>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</si>
  <si>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</si>
  <si>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</si>
  <si>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</si>
  <si>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</si>
  <si>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</si>
  <si>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</si>
  <si>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</si>
  <si>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</si>
  <si>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</si>
  <si>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</si>
  <si>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</si>
  <si>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</si>
  <si>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</si>
  <si>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</si>
  <si>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</si>
  <si>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</si>
  <si>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</si>
  <si>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</si>
  <si>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</si>
  <si>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</si>
  <si>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</si>
  <si>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</si>
  <si>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</si>
  <si>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</si>
  <si>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</si>
  <si>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</si>
  <si>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</si>
  <si>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</si>
  <si>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</si>
  <si>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</si>
  <si>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</si>
  <si>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</si>
  <si>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</si>
  <si>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</si>
  <si>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</si>
  <si>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</si>
  <si>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</si>
  <si>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</si>
  <si>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</si>
  <si>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</si>
  <si>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</si>
  <si>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</si>
  <si>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</si>
  <si>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</si>
  <si>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</si>
  <si>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</si>
  <si>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</si>
  <si>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</si>
  <si>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</si>
  <si>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</si>
  <si>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</si>
  <si>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</si>
  <si>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</si>
  <si>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</si>
  <si>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</si>
  <si>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</si>
  <si>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</si>
  <si>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</si>
  <si>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</si>
  <si>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</si>
  <si>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</si>
  <si>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</si>
  <si>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</si>
  <si>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</si>
  <si>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</si>
  <si>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</si>
  <si>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</si>
  <si>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</si>
  <si>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</si>
  <si>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</si>
  <si>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</si>
  <si>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</si>
  <si>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</si>
  <si>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</si>
  <si>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</si>
  <si>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</si>
  <si>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</si>
  <si>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</si>
  <si>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</si>
  <si>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</si>
  <si>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</si>
  <si>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</si>
  <si>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</si>
  <si>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</si>
  <si>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</si>
  <si>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</si>
  <si>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</si>
  <si>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</si>
  <si>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</si>
  <si>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</si>
  <si>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</si>
  <si>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</si>
  <si>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</si>
  <si>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</si>
  <si>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</si>
  <si>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</si>
  <si>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</si>
  <si>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</si>
  <si>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</si>
  <si>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</si>
  <si>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</si>
  <si>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</si>
  <si>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</si>
  <si>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</si>
  <si>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</si>
  <si>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</si>
  <si>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</si>
  <si>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</si>
  <si>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</si>
  <si>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</si>
  <si>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</si>
  <si>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</si>
  <si>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</si>
  <si>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</si>
  <si>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</si>
  <si>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</si>
  <si>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</si>
  <si>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</si>
  <si>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</si>
  <si>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</si>
  <si>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</si>
  <si>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第３号様式（第１０条関係）</t>
    <rPh sb="0" eb="1">
      <t>ダイ</t>
    </rPh>
    <rPh sb="2" eb="3">
      <t>ゴウ</t>
    </rPh>
    <rPh sb="3" eb="5">
      <t>ヨウシキ</t>
    </rPh>
    <rPh sb="6" eb="7">
      <t>ダイ</t>
    </rPh>
    <rPh sb="9" eb="10">
      <t>ジョウ</t>
    </rPh>
    <rPh sb="10" eb="12">
      <t>カンケイ</t>
    </rPh>
    <phoneticPr fontId="5"/>
  </si>
  <si>
    <t>！この欄が×の場合、空欄の項目があります。</t>
    <rPh sb="3" eb="4">
      <t>ラン</t>
    </rPh>
    <rPh sb="7" eb="9">
      <t>バアイ</t>
    </rPh>
    <rPh sb="10" eb="12">
      <t>クウラン</t>
    </rPh>
    <rPh sb="13" eb="15">
      <t>コウモク</t>
    </rPh>
    <phoneticPr fontId="5"/>
  </si>
  <si>
    <t>令和 7 年</t>
    <rPh sb="0" eb="1">
      <t>レイワ</t>
    </rPh>
    <phoneticPr fontId="5"/>
  </si>
  <si>
    <t>月</t>
    <rPh sb="0" eb="1">
      <t>ガツ</t>
    </rPh>
    <phoneticPr fontId="5"/>
  </si>
  <si>
    <t>　福島県知事</t>
    <rPh sb="1" eb="4">
      <t>フクシマケン</t>
    </rPh>
    <rPh sb="4" eb="6">
      <t>チジ</t>
    </rPh>
    <phoneticPr fontId="5"/>
  </si>
  <si>
    <t>法人名</t>
    <rPh sb="0" eb="3">
      <t>ホウジンメイ</t>
    </rPh>
    <phoneticPr fontId="5"/>
  </si>
  <si>
    <t>役職</t>
    <rPh sb="0" eb="2">
      <t>ヤクショク</t>
    </rPh>
    <phoneticPr fontId="5"/>
  </si>
  <si>
    <t>代表者名</t>
    <rPh sb="0" eb="3">
      <t>ダイヒョウシャ</t>
    </rPh>
    <rPh sb="3" eb="4">
      <t>メイ</t>
    </rPh>
    <phoneticPr fontId="5"/>
  </si>
  <si>
    <t>　福島県補助金等の交付等に関する規則第１３条第１項の規定により上記補助金の実績につき、下記のとおり関係書類を添えて報告します。</t>
    <rPh sb="1" eb="4">
      <t>フクシマケン</t>
    </rPh>
    <rPh sb="4" eb="7">
      <t>ホジョキン</t>
    </rPh>
    <rPh sb="7" eb="8">
      <t>トウ</t>
    </rPh>
    <rPh sb="9" eb="12">
      <t>コウフトウ</t>
    </rPh>
    <rPh sb="13" eb="14">
      <t>カン</t>
    </rPh>
    <rPh sb="16" eb="18">
      <t>キソク</t>
    </rPh>
    <rPh sb="18" eb="19">
      <t>ダイ</t>
    </rPh>
    <rPh sb="21" eb="22">
      <t>ジョウ</t>
    </rPh>
    <rPh sb="22" eb="23">
      <t>ダイ</t>
    </rPh>
    <rPh sb="24" eb="25">
      <t>コウ</t>
    </rPh>
    <rPh sb="26" eb="28">
      <t>キテイ</t>
    </rPh>
    <rPh sb="37" eb="39">
      <t>ジッセキ</t>
    </rPh>
    <rPh sb="43" eb="45">
      <t>カキ</t>
    </rPh>
    <rPh sb="49" eb="53">
      <t>カンケイショルイ</t>
    </rPh>
    <rPh sb="54" eb="55">
      <t>ソ</t>
    </rPh>
    <rPh sb="57" eb="59">
      <t>ホウコク</t>
    </rPh>
    <phoneticPr fontId="5"/>
  </si>
  <si>
    <t>記</t>
    <rPh sb="0" eb="1">
      <t>キ</t>
    </rPh>
    <phoneticPr fontId="5"/>
  </si>
  <si>
    <t>１　実　績　額</t>
    <rPh sb="2" eb="3">
      <t>ミノル</t>
    </rPh>
    <rPh sb="4" eb="5">
      <t>イサオ</t>
    </rPh>
    <phoneticPr fontId="5"/>
  </si>
  <si>
    <t>金</t>
    <rPh sb="0" eb="1">
      <t>キン</t>
    </rPh>
    <phoneticPr fontId="5"/>
  </si>
  <si>
    <t>２　添付書類</t>
    <rPh sb="2" eb="6">
      <t>テンプショルイ</t>
    </rPh>
    <phoneticPr fontId="5"/>
  </si>
  <si>
    <t>（１）</t>
    <phoneticPr fontId="5"/>
  </si>
  <si>
    <t>（２）</t>
  </si>
  <si>
    <t>【本件に関する連絡先】</t>
    <rPh sb="1" eb="3">
      <t>ホンケン</t>
    </rPh>
    <rPh sb="4" eb="5">
      <t>カン</t>
    </rPh>
    <rPh sb="7" eb="10">
      <t>レンラクサキ</t>
    </rPh>
    <phoneticPr fontId="5"/>
  </si>
  <si>
    <t>責任者氏名</t>
    <rPh sb="0" eb="3">
      <t>セキニンシャ</t>
    </rPh>
    <rPh sb="3" eb="5">
      <t>シメイ</t>
    </rPh>
    <phoneticPr fontId="5"/>
  </si>
  <si>
    <t>担当者氏名</t>
    <rPh sb="0" eb="2">
      <t>タントウ</t>
    </rPh>
    <rPh sb="2" eb="3">
      <t>シャ</t>
    </rPh>
    <rPh sb="3" eb="5">
      <t>シメイ</t>
    </rPh>
    <phoneticPr fontId="5"/>
  </si>
  <si>
    <t>令和７年度福島県介護人材確保・職場環境改善等事業補助金実績報告書</t>
    <rPh sb="8" eb="10">
      <t>カイゴ</t>
    </rPh>
    <rPh sb="27" eb="32">
      <t>ジッセキホウコクショ</t>
    </rPh>
    <phoneticPr fontId="5"/>
  </si>
  <si>
    <t>介護人材確保・職場環境改善等事業 実績報告書（実施要綱別紙様式３－１）</t>
    <rPh sb="0" eb="2">
      <t>カイゴ</t>
    </rPh>
    <rPh sb="2" eb="4">
      <t>ジンザイ</t>
    </rPh>
    <rPh sb="4" eb="6">
      <t>カクホ</t>
    </rPh>
    <rPh sb="7" eb="9">
      <t>ショクバ</t>
    </rPh>
    <rPh sb="9" eb="11">
      <t>カンキョウ</t>
    </rPh>
    <rPh sb="11" eb="13">
      <t>カイゼン</t>
    </rPh>
    <rPh sb="13" eb="14">
      <t>トウ</t>
    </rPh>
    <rPh sb="14" eb="16">
      <t>ジギョウ</t>
    </rPh>
    <rPh sb="17" eb="19">
      <t>ジッセキ</t>
    </rPh>
    <rPh sb="19" eb="22">
      <t>ホウコクショ</t>
    </rPh>
    <rPh sb="23" eb="27">
      <t>ジッシヨウコウ</t>
    </rPh>
    <rPh sb="27" eb="31">
      <t>ベッシヨウシキ</t>
    </rPh>
    <phoneticPr fontId="5"/>
  </si>
  <si>
    <t>介護人材確保・職場環境改善等事業 実績報告書（施設・事業所別個表）（実施要綱別紙様式３－２）</t>
    <rPh sb="0" eb="2">
      <t>カイゴ</t>
    </rPh>
    <rPh sb="2" eb="4">
      <t>ジンザイ</t>
    </rPh>
    <rPh sb="4" eb="6">
      <t>カクホ</t>
    </rPh>
    <rPh sb="7" eb="9">
      <t>ショクバ</t>
    </rPh>
    <rPh sb="9" eb="11">
      <t>カンキョウ</t>
    </rPh>
    <rPh sb="11" eb="13">
      <t>カイゼン</t>
    </rPh>
    <rPh sb="13" eb="14">
      <t>トウ</t>
    </rPh>
    <rPh sb="14" eb="16">
      <t>ジギョウ</t>
    </rPh>
    <rPh sb="17" eb="19">
      <t>ジッセキ</t>
    </rPh>
    <rPh sb="19" eb="22">
      <t>ホウコクショ</t>
    </rPh>
    <rPh sb="23" eb="25">
      <t>シセツ</t>
    </rPh>
    <rPh sb="26" eb="29">
      <t>ジギョウショ</t>
    </rPh>
    <rPh sb="29" eb="30">
      <t>ベツ</t>
    </rPh>
    <rPh sb="30" eb="32">
      <t>コヒョウ</t>
    </rPh>
    <rPh sb="34" eb="38">
      <t>ジッシヨウコウ</t>
    </rPh>
    <rPh sb="38" eb="42">
      <t>ベッシヨウシキ</t>
    </rPh>
    <phoneticPr fontId="5"/>
  </si>
  <si>
    <t>ｼｬｶｲﾌｸｼﾎｳｼﾞﾝ ﾌｸｼﾏｹﾝ</t>
    <phoneticPr fontId="3"/>
  </si>
  <si>
    <t>社会福祉法人　福島県</t>
    <rPh sb="0" eb="6">
      <t>シャカイフクシホウジン</t>
    </rPh>
    <rPh sb="7" eb="10">
      <t>フクシマケン</t>
    </rPh>
    <phoneticPr fontId="3"/>
  </si>
  <si>
    <t>福島県福島市杉妻町１１－１</t>
    <phoneticPr fontId="3"/>
  </si>
  <si>
    <t>西庁舎７階</t>
    <rPh sb="0" eb="3">
      <t>ニシチョウシャ</t>
    </rPh>
    <rPh sb="4" eb="5">
      <t>カイ</t>
    </rPh>
    <phoneticPr fontId="3"/>
  </si>
  <si>
    <t>代表</t>
    <rPh sb="0" eb="2">
      <t>ダイヒョウ</t>
    </rPh>
    <phoneticPr fontId="3"/>
  </si>
  <si>
    <t>福島　太郎</t>
    <rPh sb="3" eb="5">
      <t>タロウ</t>
    </rPh>
    <phoneticPr fontId="3"/>
  </si>
  <si>
    <t>1234567890123</t>
  </si>
  <si>
    <t>ﾌｸｼﾏ ﾊﾅｺ</t>
    <phoneticPr fontId="3"/>
  </si>
  <si>
    <t>福島　花子</t>
    <rPh sb="0" eb="2">
      <t>フクシマ</t>
    </rPh>
    <rPh sb="3" eb="5">
      <t>ハナコ</t>
    </rPh>
    <phoneticPr fontId="3"/>
  </si>
  <si>
    <t>024-521-1111</t>
    <phoneticPr fontId="3"/>
  </si>
  <si>
    <t>fukushima_hanako_@pref.fukushima.jp</t>
    <phoneticPr fontId="3"/>
  </si>
  <si>
    <t>0770001111</t>
    <phoneticPr fontId="3"/>
  </si>
  <si>
    <t>0770001112</t>
  </si>
  <si>
    <t>0770001113</t>
  </si>
  <si>
    <t>0770001114</t>
  </si>
  <si>
    <t>福島県</t>
    <rPh sb="0" eb="3">
      <t>フクシマケン</t>
    </rPh>
    <phoneticPr fontId="3"/>
  </si>
  <si>
    <t>福島市</t>
    <rPh sb="0" eb="3">
      <t>フクシマシ</t>
    </rPh>
    <phoneticPr fontId="3"/>
  </si>
  <si>
    <t>桑折町</t>
    <rPh sb="0" eb="3">
      <t>コオリマチ</t>
    </rPh>
    <phoneticPr fontId="3"/>
  </si>
  <si>
    <t>郡山市</t>
    <rPh sb="0" eb="3">
      <t>コオリヤマシ</t>
    </rPh>
    <phoneticPr fontId="3"/>
  </si>
  <si>
    <t>ケアセンター若松</t>
    <rPh sb="6" eb="8">
      <t>ワカマツ</t>
    </rPh>
    <phoneticPr fontId="9"/>
  </si>
  <si>
    <t>デイサービス本宮</t>
    <rPh sb="6" eb="8">
      <t>モトミヤ</t>
    </rPh>
    <phoneticPr fontId="9"/>
  </si>
  <si>
    <t>グループホームふくしま</t>
  </si>
  <si>
    <t>特別養護老人ホーム郡山</t>
    <rPh sb="0" eb="6">
      <t>トクベツヨウゴロウジン</t>
    </rPh>
    <rPh sb="9" eb="11">
      <t>コオリヤマ</t>
    </rPh>
    <phoneticPr fontId="9"/>
  </si>
  <si>
    <t>みなみそうま訪問入浴介護事業所</t>
    <rPh sb="6" eb="12">
      <t>ホウモンニュウヨクカイゴ</t>
    </rPh>
    <rPh sb="12" eb="15">
      <t>ジギョウショ</t>
    </rPh>
    <phoneticPr fontId="9"/>
  </si>
  <si>
    <t>0770001117</t>
  </si>
  <si>
    <t>② 介護職員等の業務の洗い出しや棚卸しなど、現場の課題の見える化</t>
  </si>
  <si>
    <t>コンサルへの委託料</t>
    <rPh sb="6" eb="9">
      <t>イタクリョウ</t>
    </rPh>
    <phoneticPr fontId="5"/>
  </si>
  <si>
    <t>✓</t>
  </si>
  <si>
    <t>福島　太郎</t>
    <rPh sb="0" eb="2">
      <t>フクシマ</t>
    </rPh>
    <rPh sb="3" eb="5">
      <t>タロウ</t>
    </rPh>
    <phoneticPr fontId="5"/>
  </si>
  <si>
    <t>福島　花子</t>
    <rPh sb="0" eb="2">
      <t>フクシマ</t>
    </rPh>
    <rPh sb="3" eb="5">
      <t>ハナコ</t>
    </rPh>
    <phoneticPr fontId="5"/>
  </si>
  <si>
    <t>024-521-1111</t>
    <phoneticPr fontId="5"/>
  </si>
  <si>
    <t>fukushima_hanako_@pref.fukushima.jp</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</si>
</sst>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quot;金&quot;#,##0&quot;円&quot;_ ;[Red]\-#,##0\ "/>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sz val="12"/>
      <name val="ＭＳ 明朝"/>
      <family val="1"/>
      <charset val="128"/>
    </font>
    <font>
      <sz val="11"/>
      <name val="ＭＳ 明朝"/>
      <family val="1"/>
      <charset val="128"/>
    </font>
    <font>
      <strike/>
      <sz val="12"/>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E5FC"/>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38" fontId="6" fillId="0" borderId="0" applyFont="0" applyFill="0" applyBorder="0" applyAlignment="0" applyProtection="0"/>
  </cellStyleXfs>
  <cellXfs count="398">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63" fillId="0" borderId="0" xfId="54" applyFont="1" applyAlignment="1">
      <alignment vertical="center"/>
    </xf>
    <xf numFmtId="0" fontId="18" fillId="0" borderId="0" xfId="0" applyFont="1" applyAlignment="1">
      <alignment vertical="top" wrapText="1"/>
    </xf>
    <xf numFmtId="0" fontId="63" fillId="0" borderId="0" xfId="54" quotePrefix="1" applyFont="1" applyAlignment="1">
      <alignment horizontal="right" vertical="center"/>
    </xf>
    <xf numFmtId="0" fontId="63" fillId="2" borderId="0" xfId="54" applyFont="1" applyFill="1" applyAlignment="1">
      <alignment horizontal="center" vertical="center" shrinkToFit="1"/>
    </xf>
    <xf numFmtId="0" fontId="63" fillId="0" borderId="0" xfId="54" applyFont="1" applyAlignment="1">
      <alignment horizontal="center" vertical="center"/>
    </xf>
    <xf numFmtId="0" fontId="63" fillId="0" borderId="0" xfId="54" applyFont="1" applyAlignment="1">
      <alignment horizontal="center" vertical="center" wrapText="1"/>
    </xf>
    <xf numFmtId="0" fontId="63" fillId="0" borderId="0" xfId="54" applyFont="1" applyAlignment="1">
      <alignment horizontal="left" vertical="center" wrapText="1"/>
    </xf>
    <xf numFmtId="179" fontId="63" fillId="0" borderId="0" xfId="54" applyNumberFormat="1" applyFont="1" applyAlignment="1">
      <alignment horizontal="right" vertical="center"/>
    </xf>
    <xf numFmtId="49" fontId="63" fillId="0" borderId="0" xfId="54" applyNumberFormat="1" applyFont="1" applyAlignment="1">
      <alignment vertical="center"/>
    </xf>
    <xf numFmtId="0" fontId="63" fillId="0" borderId="0" xfId="54" applyFont="1" applyAlignment="1">
      <alignment horizontal="right" vertical="center"/>
    </xf>
    <xf numFmtId="0" fontId="63" fillId="0" borderId="0" xfId="54" applyFont="1" applyAlignment="1">
      <alignment horizontal="left" vertical="center" indent="1"/>
    </xf>
    <xf numFmtId="0" fontId="65" fillId="0" borderId="0" xfId="54" applyFont="1" applyAlignment="1">
      <alignment horizontal="left" vertical="center" indent="1"/>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8" fillId="5" borderId="48" xfId="4"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lignment horizontal="left" vertical="center"/>
    </xf>
    <xf numFmtId="0" fontId="61" fillId="5" borderId="27" xfId="0" applyFont="1" applyFill="1" applyBorder="1" applyAlignment="1">
      <alignment horizontal="left" vertical="center"/>
    </xf>
    <xf numFmtId="0" fontId="61" fillId="5" borderId="28" xfId="0" applyFont="1" applyFill="1" applyBorder="1" applyAlignment="1">
      <alignment horizontal="left" vertical="center"/>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39"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15" xfId="0" applyFont="1" applyFill="1" applyBorder="1" applyProtection="1">
      <alignment vertical="center"/>
      <protection locked="0"/>
    </xf>
    <xf numFmtId="0" fontId="9" fillId="5" borderId="12" xfId="0" applyFont="1" applyFill="1" applyBorder="1" applyProtection="1">
      <alignment vertical="center"/>
      <protection locked="0"/>
    </xf>
    <xf numFmtId="0" fontId="9" fillId="5" borderId="16" xfId="0" applyFont="1" applyFill="1" applyBorder="1" applyProtection="1">
      <alignment vertical="center"/>
      <protection locked="0"/>
    </xf>
    <xf numFmtId="49" fontId="47" fillId="5" borderId="47" xfId="0" applyNumberFormat="1" applyFont="1" applyFill="1" applyBorder="1" applyAlignment="1" applyProtection="1">
      <alignment horizontal="center" vertical="center"/>
      <protection locked="0"/>
    </xf>
    <xf numFmtId="49" fontId="47" fillId="5" borderId="11" xfId="0" applyNumberFormat="1" applyFont="1" applyFill="1" applyBorder="1" applyAlignment="1" applyProtection="1">
      <alignment horizontal="center" vertical="center"/>
      <protection locked="0"/>
    </xf>
    <xf numFmtId="0" fontId="9" fillId="5" borderId="49" xfId="0" applyFont="1" applyFill="1" applyBorder="1" applyProtection="1">
      <alignment vertical="center"/>
      <protection locked="0"/>
    </xf>
    <xf numFmtId="0" fontId="9" fillId="5" borderId="52" xfId="0" applyFont="1" applyFill="1" applyBorder="1" applyProtection="1">
      <alignment vertical="center"/>
      <protection locked="0"/>
    </xf>
    <xf numFmtId="0" fontId="9" fillId="5" borderId="55" xfId="0" applyFont="1" applyFill="1" applyBorder="1" applyProtection="1">
      <alignment vertical="center"/>
      <protection locked="0"/>
    </xf>
    <xf numFmtId="0" fontId="9" fillId="5" borderId="56" xfId="0" applyFont="1" applyFill="1" applyBorder="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lignment vertical="center"/>
    </xf>
    <xf numFmtId="0" fontId="15" fillId="2" borderId="13" xfId="0" applyFont="1" applyFill="1" applyBorder="1">
      <alignment vertical="center"/>
    </xf>
    <xf numFmtId="0" fontId="15" fillId="2" borderId="32" xfId="0" applyFont="1" applyFill="1" applyBorder="1">
      <alignment vertical="center"/>
    </xf>
    <xf numFmtId="0" fontId="15" fillId="2" borderId="15" xfId="0" applyFont="1" applyFill="1" applyBorder="1">
      <alignment vertical="center"/>
    </xf>
    <xf numFmtId="0" fontId="15" fillId="2" borderId="11" xfId="0" applyFont="1" applyFill="1" applyBorder="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15" fillId="2" borderId="33" xfId="0" applyFont="1" applyFill="1" applyBorder="1" applyAlignment="1">
      <alignment horizontal="center" vertical="center" wrapTex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Protection="1">
      <alignment vertical="center"/>
      <protection locked="0"/>
    </xf>
    <xf numFmtId="176" fontId="15" fillId="30" borderId="4" xfId="0" applyNumberFormat="1" applyFont="1" applyFill="1" applyBorder="1" applyProtection="1">
      <alignment vertical="center"/>
      <protection locked="0"/>
    </xf>
    <xf numFmtId="0" fontId="15" fillId="2" borderId="33" xfId="0" applyFont="1" applyFill="1" applyBorder="1">
      <alignment vertical="center"/>
    </xf>
    <xf numFmtId="0" fontId="15" fillId="2" borderId="88" xfId="0" applyFont="1" applyFill="1" applyBorder="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lignment vertical="center"/>
    </xf>
    <xf numFmtId="0" fontId="25" fillId="2" borderId="18" xfId="0" applyFont="1" applyFill="1" applyBorder="1">
      <alignment vertical="center"/>
    </xf>
    <xf numFmtId="0" fontId="25" fillId="2" borderId="36" xfId="0" applyFont="1" applyFill="1" applyBorder="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49" fontId="63" fillId="0" borderId="0" xfId="54" applyNumberFormat="1" applyFont="1" applyAlignment="1">
      <alignment horizontal="right" vertical="center"/>
    </xf>
    <xf numFmtId="0" fontId="63" fillId="0" borderId="0" xfId="54" applyFont="1" applyAlignment="1">
      <alignment horizontal="left" vertical="center" wrapText="1"/>
    </xf>
    <xf numFmtId="0" fontId="7" fillId="2" borderId="18"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63" fillId="0" borderId="0" xfId="54" applyFont="1" applyAlignment="1">
      <alignment horizontal="distributed" vertical="center"/>
    </xf>
    <xf numFmtId="0" fontId="63" fillId="0" borderId="0" xfId="54" applyFont="1" applyAlignment="1">
      <alignment horizontal="left" vertical="center"/>
    </xf>
    <xf numFmtId="0" fontId="0" fillId="0" borderId="0" xfId="0" applyAlignment="1">
      <alignment horizontal="distributed" vertical="center"/>
    </xf>
    <xf numFmtId="0" fontId="63" fillId="0" borderId="0" xfId="54" applyFont="1" applyAlignment="1">
      <alignment horizontal="left" vertical="center" shrinkToFit="1"/>
    </xf>
    <xf numFmtId="0" fontId="64" fillId="0" borderId="0" xfId="54" applyFont="1" applyAlignment="1">
      <alignment horizontal="distributed" vertical="center"/>
    </xf>
    <xf numFmtId="0" fontId="6" fillId="0" borderId="0" xfId="0" applyFont="1" applyAlignment="1">
      <alignment horizontal="distributed" vertical="center"/>
    </xf>
    <xf numFmtId="0" fontId="63" fillId="0" borderId="0" xfId="54" applyFont="1" applyAlignment="1">
      <alignment horizontal="center" vertical="center" wrapText="1"/>
    </xf>
    <xf numFmtId="38" fontId="63" fillId="2" borderId="0" xfId="55" applyFont="1" applyFill="1" applyBorder="1" applyAlignment="1" applyProtection="1">
      <alignment horizontal="right" vertical="center"/>
    </xf>
    <xf numFmtId="0" fontId="63" fillId="0" borderId="1" xfId="54" applyFont="1" applyBorder="1" applyAlignment="1">
      <alignment horizontal="center" vertical="center"/>
    </xf>
    <xf numFmtId="0" fontId="63" fillId="31" borderId="1" xfId="54" applyFont="1" applyFill="1" applyBorder="1" applyAlignment="1" applyProtection="1">
      <alignment horizontal="center" vertical="center" shrinkToFit="1"/>
      <protection locked="0"/>
    </xf>
    <xf numFmtId="0" fontId="63" fillId="0" borderId="1" xfId="54" applyFont="1" applyBorder="1" applyAlignment="1">
      <alignment horizontal="center" vertical="center" textRotation="255" shrinkToFit="1"/>
    </xf>
    <xf numFmtId="0" fontId="8" fillId="31" borderId="1" xfId="4" applyFill="1" applyBorder="1" applyAlignment="1" applyProtection="1">
      <alignment horizontal="center" vertical="center" shrinkToFit="1"/>
      <protection locked="0"/>
    </xf>
  </cellXfs>
  <cellStyles count="56">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桁区切り 3" xfId="55" xr:uid="{AB026974-72DE-4EFB-893B-6CA658A8971D}"/>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標準 5" xfId="54" xr:uid="{23E12E05-2962-46A3-B502-3E27F4522DD3}"/>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83138" y="740830"/>
          <a:ext cx="4165495" cy="105537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102870</xdr:rowOff>
    </xdr:from>
    <xdr:to>
      <xdr:col>25</xdr:col>
      <xdr:colOff>222738</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0" y="1725930"/>
          <a:ext cx="9420078" cy="1425385"/>
          <a:chOff x="373647" y="1531263"/>
          <a:chExt cx="10632053"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10632053" cy="1397226"/>
            <a:chOff x="370646" y="2066877"/>
            <a:chExt cx="1059254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10592541" cy="1396809"/>
              <a:chOff x="97973" y="4260273"/>
              <a:chExt cx="10515061"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10515061"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3938093" y="4613966"/>
                <a:ext cx="1077685" cy="113805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6403480" y="4644324"/>
                <a:ext cx="1077685" cy="113805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999835"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190228" y="4954237"/>
                <a:ext cx="943696"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449200" y="5319319"/>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968315" y="5370697"/>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349517" y="1566341"/>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410287"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7825201" y="1563611"/>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887014" y="1575633"/>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144829</xdr:colOff>
      <xdr:row>6</xdr:row>
      <xdr:rowOff>133145</xdr:rowOff>
    </xdr:from>
    <xdr:to>
      <xdr:col>16</xdr:col>
      <xdr:colOff>49640</xdr:colOff>
      <xdr:row>8</xdr:row>
      <xdr:rowOff>71620</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395660" y="1750930"/>
          <a:ext cx="631642" cy="44256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24</xdr:col>
      <xdr:colOff>375139</xdr:colOff>
      <xdr:row>8</xdr:row>
      <xdr:rowOff>149763</xdr:rowOff>
    </xdr:from>
    <xdr:to>
      <xdr:col>24</xdr:col>
      <xdr:colOff>1216125</xdr:colOff>
      <xdr:row>9</xdr:row>
      <xdr:rowOff>201200</xdr:rowOff>
    </xdr:to>
    <xdr:sp macro="" textlink="">
      <xdr:nvSpPr>
        <xdr:cNvPr id="26" name="矢印: 右 25">
          <a:extLst>
            <a:ext uri="{FF2B5EF4-FFF2-40B4-BE49-F238E27FC236}">
              <a16:creationId xmlns:a16="http://schemas.microsoft.com/office/drawing/2014/main" id="{327E4608-9289-4311-83EF-8BD8FF19B206}"/>
            </a:ext>
          </a:extLst>
        </xdr:cNvPr>
        <xdr:cNvSpPr/>
      </xdr:nvSpPr>
      <xdr:spPr bwMode="auto">
        <a:xfrm>
          <a:off x="7127631" y="2271640"/>
          <a:ext cx="840986" cy="303483"/>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24</xdr:col>
      <xdr:colOff>152401</xdr:colOff>
      <xdr:row>10</xdr:row>
      <xdr:rowOff>20810</xdr:rowOff>
    </xdr:from>
    <xdr:to>
      <xdr:col>24</xdr:col>
      <xdr:colOff>1352365</xdr:colOff>
      <xdr:row>11</xdr:row>
      <xdr:rowOff>98604</xdr:rowOff>
    </xdr:to>
    <xdr:sp macro="" textlink="">
      <xdr:nvSpPr>
        <xdr:cNvPr id="27" name="テキスト ボックス 26">
          <a:extLst>
            <a:ext uri="{FF2B5EF4-FFF2-40B4-BE49-F238E27FC236}">
              <a16:creationId xmlns:a16="http://schemas.microsoft.com/office/drawing/2014/main" id="{8D163A64-299B-4CE5-B22A-02DB138A0D7E}"/>
            </a:ext>
          </a:extLst>
        </xdr:cNvPr>
        <xdr:cNvSpPr txBox="1"/>
      </xdr:nvSpPr>
      <xdr:spPr>
        <a:xfrm>
          <a:off x="6904893" y="2646779"/>
          <a:ext cx="1199964" cy="329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24</xdr:col>
      <xdr:colOff>1395047</xdr:colOff>
      <xdr:row>7</xdr:row>
      <xdr:rowOff>143900</xdr:rowOff>
    </xdr:from>
    <xdr:to>
      <xdr:col>24</xdr:col>
      <xdr:colOff>2332561</xdr:colOff>
      <xdr:row>11</xdr:row>
      <xdr:rowOff>48583</xdr:rowOff>
    </xdr:to>
    <xdr:sp macro="" textlink="">
      <xdr:nvSpPr>
        <xdr:cNvPr id="30" name="フローチャート: 書類 29">
          <a:extLst>
            <a:ext uri="{FF2B5EF4-FFF2-40B4-BE49-F238E27FC236}">
              <a16:creationId xmlns:a16="http://schemas.microsoft.com/office/drawing/2014/main" id="{EF98DF6A-3F12-498D-952B-326249AC2300}"/>
            </a:ext>
          </a:extLst>
        </xdr:cNvPr>
        <xdr:cNvSpPr/>
      </xdr:nvSpPr>
      <xdr:spPr bwMode="auto">
        <a:xfrm>
          <a:off x="8147539" y="2013731"/>
          <a:ext cx="937514" cy="912867"/>
        </a:xfrm>
        <a:prstGeom prst="flowChartDocument">
          <a:avLst/>
        </a:prstGeom>
        <a:solidFill>
          <a:schemeClr val="bg2"/>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ja-JP" altLang="en-US" sz="1400" b="1" baseline="0"/>
            <a:t> </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福島県独自</a:t>
          </a:r>
          <a:r>
            <a:rPr kumimoji="1" lang="en-US" altLang="ja-JP" sz="1100" b="1" baseline="0">
              <a:solidFill>
                <a:srgbClr val="FF0000"/>
              </a:solidFill>
              <a:effectLst/>
              <a:latin typeface="+mn-lt"/>
              <a:ea typeface="+mn-ea"/>
              <a:cs typeface="+mn-cs"/>
            </a:rPr>
            <a:t>】</a:t>
          </a:r>
          <a:endParaRPr lang="ja-JP" altLang="ja-JP" sz="1400">
            <a:solidFill>
              <a:srgbClr val="FF0000"/>
            </a:solidFill>
            <a:effectLst/>
          </a:endParaRPr>
        </a:p>
        <a:p>
          <a:r>
            <a:rPr kumimoji="1" lang="en-US" altLang="ja-JP" sz="1100" b="1" baseline="0">
              <a:solidFill>
                <a:schemeClr val="dk1"/>
              </a:solidFill>
              <a:effectLst/>
              <a:latin typeface="+mn-lt"/>
              <a:ea typeface="+mn-ea"/>
              <a:cs typeface="+mn-cs"/>
            </a:rPr>
            <a:t> </a:t>
          </a:r>
          <a:r>
            <a:rPr kumimoji="1" lang="ja-JP" altLang="ja-JP" sz="1200" b="1" baseline="0">
              <a:solidFill>
                <a:schemeClr val="dk1"/>
              </a:solidFill>
              <a:effectLst/>
              <a:latin typeface="+mn-lt"/>
              <a:ea typeface="+mn-ea"/>
              <a:cs typeface="+mn-cs"/>
            </a:rPr>
            <a:t>実績報告書</a:t>
          </a:r>
          <a:endParaRPr lang="ja-JP" altLang="ja-JP" sz="1600">
            <a:effectLst/>
          </a:endParaRPr>
        </a:p>
        <a:p>
          <a:r>
            <a:rPr kumimoji="1" lang="ja-JP" altLang="ja-JP" sz="1200" b="1" baseline="0">
              <a:solidFill>
                <a:schemeClr val="dk1"/>
              </a:solidFill>
              <a:effectLst/>
              <a:latin typeface="+mn-lt"/>
              <a:ea typeface="+mn-ea"/>
              <a:cs typeface="+mn-cs"/>
            </a:rPr>
            <a:t> 第３号様式</a:t>
          </a:r>
          <a:endParaRPr lang="ja-JP" altLang="ja-JP" sz="1600">
            <a:effectLst/>
          </a:endParaRPr>
        </a:p>
      </xdr:txBody>
    </xdr:sp>
    <xdr:clientData/>
  </xdr:twoCellAnchor>
  <xdr:twoCellAnchor>
    <xdr:from>
      <xdr:col>24</xdr:col>
      <xdr:colOff>2332892</xdr:colOff>
      <xdr:row>6</xdr:row>
      <xdr:rowOff>132177</xdr:rowOff>
    </xdr:from>
    <xdr:to>
      <xdr:col>25</xdr:col>
      <xdr:colOff>191490</xdr:colOff>
      <xdr:row>7</xdr:row>
      <xdr:rowOff>151207</xdr:rowOff>
    </xdr:to>
    <xdr:sp macro="" textlink="">
      <xdr:nvSpPr>
        <xdr:cNvPr id="33" name="吹き出し: 円形 32">
          <a:extLst>
            <a:ext uri="{FF2B5EF4-FFF2-40B4-BE49-F238E27FC236}">
              <a16:creationId xmlns:a16="http://schemas.microsoft.com/office/drawing/2014/main" id="{1431EDC9-D251-4348-B044-A326FEBEEA68}"/>
            </a:ext>
          </a:extLst>
        </xdr:cNvPr>
        <xdr:cNvSpPr/>
      </xdr:nvSpPr>
      <xdr:spPr bwMode="auto">
        <a:xfrm>
          <a:off x="9085384" y="1749962"/>
          <a:ext cx="648691" cy="27107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24</xdr:col>
      <xdr:colOff>2391510</xdr:colOff>
      <xdr:row>6</xdr:row>
      <xdr:rowOff>149763</xdr:rowOff>
    </xdr:from>
    <xdr:to>
      <xdr:col>25</xdr:col>
      <xdr:colOff>168074</xdr:colOff>
      <xdr:row>7</xdr:row>
      <xdr:rowOff>151472</xdr:rowOff>
    </xdr:to>
    <xdr:sp macro="" textlink="">
      <xdr:nvSpPr>
        <xdr:cNvPr id="32" name="テキスト ボックス 31">
          <a:extLst>
            <a:ext uri="{FF2B5EF4-FFF2-40B4-BE49-F238E27FC236}">
              <a16:creationId xmlns:a16="http://schemas.microsoft.com/office/drawing/2014/main" id="{9D271F56-283D-498E-B74F-527C30C068F5}"/>
            </a:ext>
          </a:extLst>
        </xdr:cNvPr>
        <xdr:cNvSpPr txBox="1"/>
      </xdr:nvSpPr>
      <xdr:spPr>
        <a:xfrm>
          <a:off x="9144002" y="1767548"/>
          <a:ext cx="566657" cy="253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dr:col>29</xdr:col>
      <xdr:colOff>197223</xdr:colOff>
      <xdr:row>7</xdr:row>
      <xdr:rowOff>125505</xdr:rowOff>
    </xdr:from>
    <xdr:to>
      <xdr:col>37</xdr:col>
      <xdr:colOff>130609</xdr:colOff>
      <xdr:row>13</xdr:row>
      <xdr:rowOff>396310</xdr:rowOff>
    </xdr:to>
    <xdr:sp macro="" textlink="">
      <xdr:nvSpPr>
        <xdr:cNvPr id="34" name="正方形/長方形 33">
          <a:extLst>
            <a:ext uri="{FF2B5EF4-FFF2-40B4-BE49-F238E27FC236}">
              <a16:creationId xmlns:a16="http://schemas.microsoft.com/office/drawing/2014/main" id="{B3273326-97FC-41AB-A0BD-F858EE188407}"/>
            </a:ext>
          </a:extLst>
        </xdr:cNvPr>
        <xdr:cNvSpPr/>
      </xdr:nvSpPr>
      <xdr:spPr bwMode="auto">
        <a:xfrm>
          <a:off x="11483788" y="1999129"/>
          <a:ext cx="4881903" cy="1615510"/>
        </a:xfrm>
        <a:prstGeom prst="rect">
          <a:avLst/>
        </a:prstGeom>
        <a:solidFill>
          <a:sysClr val="window" lastClr="FFFFFF"/>
        </a:solidFill>
        <a:ln w="57150" cap="flat" cmpd="sng" algn="ctr">
          <a:solidFill>
            <a:srgbClr val="F79646"/>
          </a:solidFill>
          <a:prstDash val="solid"/>
          <a:headEnd type="none" w="med" len="med"/>
          <a:tailEnd type="none" w="med" len="med"/>
        </a:ln>
        <a:effectLst/>
      </xdr:spPr>
      <xdr:txBody>
        <a:bodyPr vert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事業者の方へ</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本様式は「</a:t>
          </a:r>
          <a:r>
            <a:rPr kumimoji="1" lang="ja-JP" altLang="en-US" sz="16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福島県</a:t>
          </a:r>
          <a:r>
            <a:rPr kumimoji="1" lang="ja-JP" altLang="en-US"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」提出用の専用様式となっております。</a:t>
          </a:r>
          <a:endParaRPr kumimoji="1" lang="en-US" altLang="ja-JP"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他県への提出には利用できませんので、作成・提出に当たっては十分にご注意ください。</a:t>
          </a:r>
          <a:endParaRPr kumimoji="1" lang="en-US" altLang="ja-JP"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281940</xdr:colOff>
      <xdr:row>2</xdr:row>
      <xdr:rowOff>114301</xdr:rowOff>
    </xdr:from>
    <xdr:to>
      <xdr:col>27</xdr:col>
      <xdr:colOff>88761</xdr:colOff>
      <xdr:row>6</xdr:row>
      <xdr:rowOff>220981</xdr:rowOff>
    </xdr:to>
    <xdr:grpSp>
      <xdr:nvGrpSpPr>
        <xdr:cNvPr id="2" name="グループ化 1">
          <a:extLst>
            <a:ext uri="{FF2B5EF4-FFF2-40B4-BE49-F238E27FC236}">
              <a16:creationId xmlns:a16="http://schemas.microsoft.com/office/drawing/2014/main" id="{7F4DBDB9-2868-49A2-8EFB-7483C3A832E0}"/>
            </a:ext>
          </a:extLst>
        </xdr:cNvPr>
        <xdr:cNvGrpSpPr/>
      </xdr:nvGrpSpPr>
      <xdr:grpSpPr>
        <a:xfrm>
          <a:off x="6507480" y="571501"/>
          <a:ext cx="4416921" cy="1021080"/>
          <a:chOff x="6172200" y="2790824"/>
          <a:chExt cx="5086350" cy="1055974"/>
        </a:xfrm>
      </xdr:grpSpPr>
      <xdr:sp macro="" textlink="">
        <xdr:nvSpPr>
          <xdr:cNvPr id="3" name="正方形/長方形 2">
            <a:extLst>
              <a:ext uri="{FF2B5EF4-FFF2-40B4-BE49-F238E27FC236}">
                <a16:creationId xmlns:a16="http://schemas.microsoft.com/office/drawing/2014/main" id="{82661938-EBA5-8F10-6782-68253ADBE9B7}"/>
              </a:ext>
            </a:extLst>
          </xdr:cNvPr>
          <xdr:cNvSpPr/>
        </xdr:nvSpPr>
        <xdr:spPr bwMode="auto">
          <a:xfrm>
            <a:off x="6172200" y="2790824"/>
            <a:ext cx="5086350" cy="105597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ja-JP" sz="1100">
                <a:solidFill>
                  <a:schemeClr val="dk1"/>
                </a:solidFill>
                <a:effectLst/>
                <a:latin typeface="+mn-lt"/>
                <a:ea typeface="+mn-ea"/>
                <a:cs typeface="+mn-cs"/>
              </a:rPr>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（第１号様式）</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4" name="正方形/長方形 3">
            <a:extLst>
              <a:ext uri="{FF2B5EF4-FFF2-40B4-BE49-F238E27FC236}">
                <a16:creationId xmlns:a16="http://schemas.microsoft.com/office/drawing/2014/main" id="{9F735258-A4DD-619C-4687-2C43FFEC779C}"/>
              </a:ext>
            </a:extLst>
          </xdr:cNvPr>
          <xdr:cNvSpPr/>
        </xdr:nvSpPr>
        <xdr:spPr bwMode="auto">
          <a:xfrm>
            <a:off x="6384662" y="3580960"/>
            <a:ext cx="323850" cy="142875"/>
          </a:xfrm>
          <a:prstGeom prst="rect">
            <a:avLst/>
          </a:prstGeom>
          <a:solidFill>
            <a:srgbClr val="FF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20</xdr:col>
      <xdr:colOff>0</xdr:colOff>
      <xdr:row>36</xdr:row>
      <xdr:rowOff>0</xdr:rowOff>
    </xdr:from>
    <xdr:to>
      <xdr:col>26</xdr:col>
      <xdr:colOff>190500</xdr:colOff>
      <xdr:row>39</xdr:row>
      <xdr:rowOff>159678</xdr:rowOff>
    </xdr:to>
    <xdr:sp macro="" textlink="">
      <xdr:nvSpPr>
        <xdr:cNvPr id="6" name="正方形/長方形 5">
          <a:extLst>
            <a:ext uri="{FF2B5EF4-FFF2-40B4-BE49-F238E27FC236}">
              <a16:creationId xmlns:a16="http://schemas.microsoft.com/office/drawing/2014/main" id="{099FD228-A3D0-456A-8E3F-C3626F180610}"/>
            </a:ext>
          </a:extLst>
        </xdr:cNvPr>
        <xdr:cNvSpPr/>
      </xdr:nvSpPr>
      <xdr:spPr bwMode="auto">
        <a:xfrm>
          <a:off x="6515100" y="8458200"/>
          <a:ext cx="3893820" cy="845478"/>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lang="en-US" altLang="ja-JP">
              <a:effectLst/>
            </a:rPr>
            <a:t>【</a:t>
          </a:r>
          <a:r>
            <a:rPr lang="ja-JP" altLang="en-US">
              <a:effectLst/>
            </a:rPr>
            <a:t>本件に関する連絡先</a:t>
          </a:r>
          <a:r>
            <a:rPr lang="en-US" altLang="ja-JP">
              <a:effectLst/>
            </a:rPr>
            <a:t>】</a:t>
          </a:r>
          <a:r>
            <a:rPr lang="ja-JP" altLang="en-US">
              <a:effectLst/>
            </a:rPr>
            <a:t>には、補助金を申請する法人の担当者等について記入してください。</a:t>
          </a:r>
          <a:endParaRPr lang="en-US" altLang="ja-JP">
            <a:effectLst/>
          </a:endParaRPr>
        </a:p>
        <a:p>
          <a:r>
            <a:rPr lang="en-US" altLang="ja-JP">
              <a:effectLst/>
            </a:rPr>
            <a:t>※</a:t>
          </a:r>
          <a:r>
            <a:rPr lang="ja-JP" altLang="en-US">
              <a:effectLst/>
            </a:rPr>
            <a:t>社会保険労務士事務所の担当者等を記入しないでください。</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kushima_hanako_@pref.fukushim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fukushima_hanako_@pref.fukushima.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row>
    <row r="4" spans="1:27" s="25" customFormat="1" ht="30.75" customHeight="1">
      <c r="A4" s="184" t="s">
        <v>2</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83" t="s">
        <v>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83" t="s">
        <v>4</v>
      </c>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83" t="s">
        <v>6</v>
      </c>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23"/>
      <c r="AA17" s="26"/>
    </row>
    <row r="18" spans="1:28" ht="27.75" customHeight="1" thickBot="1">
      <c r="A18" s="26"/>
      <c r="B18" s="77" t="s">
        <v>7</v>
      </c>
      <c r="C18" s="218" t="s">
        <v>165</v>
      </c>
      <c r="D18" s="219"/>
      <c r="E18" s="219"/>
      <c r="F18" s="219"/>
      <c r="G18" s="219"/>
      <c r="H18" s="219"/>
      <c r="I18" s="219"/>
      <c r="J18" s="219"/>
      <c r="K18" s="219"/>
      <c r="L18" s="220"/>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6" t="s">
        <v>12</v>
      </c>
      <c r="D22" s="186"/>
      <c r="E22" s="186"/>
      <c r="F22" s="186"/>
      <c r="G22" s="186"/>
      <c r="H22" s="186"/>
      <c r="I22" s="186"/>
      <c r="J22" s="186"/>
      <c r="K22" s="186"/>
      <c r="L22" s="187"/>
      <c r="M22" s="221" t="s">
        <v>1979</v>
      </c>
      <c r="N22" s="222"/>
      <c r="O22" s="222"/>
      <c r="P22" s="222"/>
      <c r="Q22" s="222"/>
      <c r="R22" s="222"/>
      <c r="S22" s="222"/>
      <c r="T22" s="222"/>
      <c r="U22" s="222"/>
      <c r="V22" s="222"/>
      <c r="W22" s="223"/>
      <c r="X22" s="224"/>
      <c r="Y22" s="26"/>
      <c r="Z22" s="26"/>
      <c r="AA22" s="26"/>
    </row>
    <row r="23" spans="1:28" ht="20.100000000000001" customHeight="1" thickBot="1">
      <c r="A23" s="26"/>
      <c r="B23" s="30"/>
      <c r="C23" s="186" t="s">
        <v>13</v>
      </c>
      <c r="D23" s="186"/>
      <c r="E23" s="186"/>
      <c r="F23" s="186"/>
      <c r="G23" s="186"/>
      <c r="H23" s="186"/>
      <c r="I23" s="186"/>
      <c r="J23" s="186"/>
      <c r="K23" s="186"/>
      <c r="L23" s="187"/>
      <c r="M23" s="225" t="s">
        <v>1980</v>
      </c>
      <c r="N23" s="226"/>
      <c r="O23" s="226"/>
      <c r="P23" s="226"/>
      <c r="Q23" s="226"/>
      <c r="R23" s="226"/>
      <c r="S23" s="226"/>
      <c r="T23" s="226"/>
      <c r="U23" s="226"/>
      <c r="V23" s="226"/>
      <c r="W23" s="226"/>
      <c r="X23" s="227"/>
      <c r="Y23" s="26"/>
      <c r="Z23" s="26"/>
      <c r="AA23" s="26"/>
      <c r="AB23" t="s">
        <v>14</v>
      </c>
    </row>
    <row r="24" spans="1:28" ht="20.100000000000001" customHeight="1" thickBot="1">
      <c r="A24" s="26"/>
      <c r="B24" s="29" t="s">
        <v>15</v>
      </c>
      <c r="C24" s="186" t="s">
        <v>16</v>
      </c>
      <c r="D24" s="186"/>
      <c r="E24" s="186"/>
      <c r="F24" s="186"/>
      <c r="G24" s="186"/>
      <c r="H24" s="186"/>
      <c r="I24" s="186"/>
      <c r="J24" s="186"/>
      <c r="K24" s="186"/>
      <c r="L24" s="187"/>
      <c r="M24" s="1">
        <v>9</v>
      </c>
      <c r="N24" s="2">
        <v>6</v>
      </c>
      <c r="O24" s="2">
        <v>0</v>
      </c>
      <c r="P24" s="169" t="s">
        <v>17</v>
      </c>
      <c r="Q24" s="2">
        <v>1</v>
      </c>
      <c r="R24" s="2">
        <v>1</v>
      </c>
      <c r="S24" s="2">
        <v>1</v>
      </c>
      <c r="T24" s="3">
        <v>1</v>
      </c>
      <c r="U24" s="132"/>
      <c r="V24" s="133"/>
      <c r="W24" s="133"/>
      <c r="X24" s="133"/>
      <c r="Y24" s="26"/>
      <c r="Z24" s="26"/>
      <c r="AA24" s="26"/>
      <c r="AB24" t="str">
        <f>CONCATENATE(M24,N24,O24,P24,Q24,R24,S24,T24)</f>
        <v>960－1111</v>
      </c>
    </row>
    <row r="25" spans="1:28" ht="34.5" customHeight="1">
      <c r="A25" s="26"/>
      <c r="B25" s="31"/>
      <c r="C25" s="207" t="s">
        <v>18</v>
      </c>
      <c r="D25" s="207"/>
      <c r="E25" s="207"/>
      <c r="F25" s="207"/>
      <c r="G25" s="207"/>
      <c r="H25" s="207"/>
      <c r="I25" s="207"/>
      <c r="J25" s="207"/>
      <c r="K25" s="207"/>
      <c r="L25" s="208"/>
      <c r="M25" s="209" t="s">
        <v>1981</v>
      </c>
      <c r="N25" s="210"/>
      <c r="O25" s="210"/>
      <c r="P25" s="210"/>
      <c r="Q25" s="210"/>
      <c r="R25" s="210"/>
      <c r="S25" s="210"/>
      <c r="T25" s="210"/>
      <c r="U25" s="211"/>
      <c r="V25" s="211"/>
      <c r="W25" s="212"/>
      <c r="X25" s="213"/>
      <c r="Y25" s="26"/>
      <c r="Z25" s="26"/>
      <c r="AA25" s="26"/>
    </row>
    <row r="26" spans="1:28" ht="20.100000000000001" customHeight="1">
      <c r="A26" s="26"/>
      <c r="B26" s="30"/>
      <c r="C26" s="186" t="s">
        <v>19</v>
      </c>
      <c r="D26" s="186"/>
      <c r="E26" s="186"/>
      <c r="F26" s="186"/>
      <c r="G26" s="186"/>
      <c r="H26" s="186"/>
      <c r="I26" s="186"/>
      <c r="J26" s="186"/>
      <c r="K26" s="186"/>
      <c r="L26" s="187"/>
      <c r="M26" s="214" t="s">
        <v>1982</v>
      </c>
      <c r="N26" s="215"/>
      <c r="O26" s="215"/>
      <c r="P26" s="215"/>
      <c r="Q26" s="215"/>
      <c r="R26" s="215"/>
      <c r="S26" s="215"/>
      <c r="T26" s="215"/>
      <c r="U26" s="215"/>
      <c r="V26" s="215"/>
      <c r="W26" s="216"/>
      <c r="X26" s="217"/>
      <c r="Y26" s="26"/>
      <c r="Z26" s="26"/>
      <c r="AA26" s="26"/>
    </row>
    <row r="27" spans="1:28" ht="20.100000000000001" customHeight="1">
      <c r="A27" s="26"/>
      <c r="B27" s="29" t="s">
        <v>20</v>
      </c>
      <c r="C27" s="186" t="s">
        <v>21</v>
      </c>
      <c r="D27" s="186"/>
      <c r="E27" s="186"/>
      <c r="F27" s="186"/>
      <c r="G27" s="186"/>
      <c r="H27" s="186"/>
      <c r="I27" s="186"/>
      <c r="J27" s="186"/>
      <c r="K27" s="186"/>
      <c r="L27" s="187"/>
      <c r="M27" s="202" t="s">
        <v>1983</v>
      </c>
      <c r="N27" s="203"/>
      <c r="O27" s="203"/>
      <c r="P27" s="203"/>
      <c r="Q27" s="203"/>
      <c r="R27" s="203"/>
      <c r="S27" s="203"/>
      <c r="T27" s="203"/>
      <c r="U27" s="203"/>
      <c r="V27" s="203"/>
      <c r="W27" s="204"/>
      <c r="X27" s="205"/>
      <c r="Y27" s="26"/>
      <c r="Z27" s="26"/>
      <c r="AA27" s="26"/>
    </row>
    <row r="28" spans="1:28" ht="20.100000000000001" customHeight="1" thickBot="1">
      <c r="A28" s="26"/>
      <c r="B28" s="30"/>
      <c r="C28" s="186" t="s">
        <v>22</v>
      </c>
      <c r="D28" s="186"/>
      <c r="E28" s="186"/>
      <c r="F28" s="186"/>
      <c r="G28" s="186"/>
      <c r="H28" s="186"/>
      <c r="I28" s="186"/>
      <c r="J28" s="186"/>
      <c r="K28" s="186"/>
      <c r="L28" s="187"/>
      <c r="M28" s="196" t="s">
        <v>1984</v>
      </c>
      <c r="N28" s="197"/>
      <c r="O28" s="197"/>
      <c r="P28" s="197"/>
      <c r="Q28" s="197"/>
      <c r="R28" s="197"/>
      <c r="S28" s="197"/>
      <c r="T28" s="197"/>
      <c r="U28" s="197"/>
      <c r="V28" s="197"/>
      <c r="W28" s="198"/>
      <c r="X28" s="199"/>
      <c r="Y28" s="26"/>
      <c r="Z28" s="26"/>
      <c r="AA28" s="26"/>
    </row>
    <row r="29" spans="1:28" ht="20.100000000000001" customHeight="1" thickBot="1">
      <c r="A29" s="26"/>
      <c r="B29" s="187" t="s">
        <v>23</v>
      </c>
      <c r="C29" s="241"/>
      <c r="D29" s="241"/>
      <c r="E29" s="241"/>
      <c r="F29" s="241"/>
      <c r="G29" s="241"/>
      <c r="H29" s="241"/>
      <c r="I29" s="241"/>
      <c r="J29" s="241"/>
      <c r="K29" s="241"/>
      <c r="L29" s="242"/>
      <c r="M29" s="243" t="s">
        <v>1985</v>
      </c>
      <c r="N29" s="244"/>
      <c r="O29" s="244"/>
      <c r="P29" s="244"/>
      <c r="Q29" s="244"/>
      <c r="R29" s="244"/>
      <c r="S29" s="244"/>
      <c r="T29" s="245"/>
      <c r="U29" s="132"/>
      <c r="V29" s="133"/>
      <c r="W29" s="133"/>
      <c r="X29" s="133"/>
      <c r="Y29" s="26"/>
      <c r="Z29" s="26"/>
      <c r="AA29" s="26"/>
    </row>
    <row r="30" spans="1:28" ht="20.100000000000001" customHeight="1">
      <c r="A30" s="26"/>
      <c r="B30" s="200" t="s">
        <v>24</v>
      </c>
      <c r="C30" s="186" t="s">
        <v>12</v>
      </c>
      <c r="D30" s="186"/>
      <c r="E30" s="186"/>
      <c r="F30" s="186"/>
      <c r="G30" s="186"/>
      <c r="H30" s="186"/>
      <c r="I30" s="186"/>
      <c r="J30" s="186"/>
      <c r="K30" s="186"/>
      <c r="L30" s="187"/>
      <c r="M30" s="202" t="s">
        <v>1986</v>
      </c>
      <c r="N30" s="203"/>
      <c r="O30" s="203"/>
      <c r="P30" s="203"/>
      <c r="Q30" s="203"/>
      <c r="R30" s="203"/>
      <c r="S30" s="203"/>
      <c r="T30" s="203"/>
      <c r="U30" s="203"/>
      <c r="V30" s="203"/>
      <c r="W30" s="204"/>
      <c r="X30" s="205"/>
      <c r="Y30" s="26"/>
      <c r="Z30" s="26"/>
      <c r="AA30" s="26"/>
    </row>
    <row r="31" spans="1:28" ht="20.100000000000001" customHeight="1">
      <c r="A31" s="26"/>
      <c r="B31" s="201"/>
      <c r="C31" s="206" t="s">
        <v>22</v>
      </c>
      <c r="D31" s="206"/>
      <c r="E31" s="206"/>
      <c r="F31" s="206"/>
      <c r="G31" s="206"/>
      <c r="H31" s="206"/>
      <c r="I31" s="206"/>
      <c r="J31" s="206"/>
      <c r="K31" s="206"/>
      <c r="L31" s="206"/>
      <c r="M31" s="202" t="s">
        <v>1987</v>
      </c>
      <c r="N31" s="203"/>
      <c r="O31" s="203"/>
      <c r="P31" s="203"/>
      <c r="Q31" s="203"/>
      <c r="R31" s="203"/>
      <c r="S31" s="203"/>
      <c r="T31" s="203"/>
      <c r="U31" s="203"/>
      <c r="V31" s="203"/>
      <c r="W31" s="204"/>
      <c r="X31" s="205"/>
      <c r="Y31" s="26"/>
      <c r="Z31" s="26"/>
      <c r="AA31" s="26"/>
    </row>
    <row r="32" spans="1:28" ht="20.100000000000001" customHeight="1">
      <c r="A32" s="26"/>
      <c r="B32" s="29" t="s">
        <v>25</v>
      </c>
      <c r="C32" s="186" t="s">
        <v>26</v>
      </c>
      <c r="D32" s="186"/>
      <c r="E32" s="186"/>
      <c r="F32" s="186"/>
      <c r="G32" s="186"/>
      <c r="H32" s="186"/>
      <c r="I32" s="186"/>
      <c r="J32" s="186"/>
      <c r="K32" s="186"/>
      <c r="L32" s="187"/>
      <c r="M32" s="188" t="s">
        <v>1988</v>
      </c>
      <c r="N32" s="189"/>
      <c r="O32" s="189"/>
      <c r="P32" s="189"/>
      <c r="Q32" s="189"/>
      <c r="R32" s="189"/>
      <c r="S32" s="189"/>
      <c r="T32" s="189"/>
      <c r="U32" s="189"/>
      <c r="V32" s="189"/>
      <c r="W32" s="190"/>
      <c r="X32" s="191"/>
      <c r="Y32" s="26"/>
      <c r="Z32" s="26"/>
      <c r="AA32" s="26"/>
    </row>
    <row r="33" spans="1:41" ht="20.100000000000001" customHeight="1" thickBot="1">
      <c r="A33" s="26"/>
      <c r="B33" s="32"/>
      <c r="C33" s="186" t="s">
        <v>27</v>
      </c>
      <c r="D33" s="186"/>
      <c r="E33" s="186"/>
      <c r="F33" s="186"/>
      <c r="G33" s="186"/>
      <c r="H33" s="186"/>
      <c r="I33" s="186"/>
      <c r="J33" s="186"/>
      <c r="K33" s="186"/>
      <c r="L33" s="187"/>
      <c r="M33" s="192" t="s">
        <v>1989</v>
      </c>
      <c r="N33" s="193"/>
      <c r="O33" s="193"/>
      <c r="P33" s="193"/>
      <c r="Q33" s="193"/>
      <c r="R33" s="193"/>
      <c r="S33" s="193"/>
      <c r="T33" s="193"/>
      <c r="U33" s="193"/>
      <c r="V33" s="193"/>
      <c r="W33" s="194"/>
      <c r="X33" s="195"/>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row>
    <row r="38" spans="1:41" ht="28.2" customHeight="1">
      <c r="A38" s="26"/>
      <c r="B38" s="246" t="s">
        <v>30</v>
      </c>
      <c r="C38" s="247" t="s">
        <v>31</v>
      </c>
      <c r="D38" s="247"/>
      <c r="E38" s="247"/>
      <c r="F38" s="247"/>
      <c r="G38" s="247"/>
      <c r="H38" s="247"/>
      <c r="I38" s="247"/>
      <c r="J38" s="247"/>
      <c r="K38" s="247"/>
      <c r="L38" s="248"/>
      <c r="M38" s="246" t="s">
        <v>32</v>
      </c>
      <c r="N38" s="246"/>
      <c r="O38" s="246"/>
      <c r="P38" s="246"/>
      <c r="Q38" s="246"/>
      <c r="R38" s="234" t="s">
        <v>33</v>
      </c>
      <c r="S38" s="235"/>
      <c r="T38" s="235"/>
      <c r="U38" s="235"/>
      <c r="V38" s="235"/>
      <c r="W38" s="236"/>
      <c r="X38" s="246" t="s">
        <v>34</v>
      </c>
      <c r="Y38" s="251" t="s">
        <v>35</v>
      </c>
      <c r="Z38" s="253" t="s">
        <v>36</v>
      </c>
      <c r="AA38" s="124"/>
    </row>
    <row r="39" spans="1:41" ht="28.2" customHeight="1" thickBot="1">
      <c r="A39" s="26"/>
      <c r="B39" s="246"/>
      <c r="C39" s="249"/>
      <c r="D39" s="249"/>
      <c r="E39" s="249"/>
      <c r="F39" s="249"/>
      <c r="G39" s="249"/>
      <c r="H39" s="249"/>
      <c r="I39" s="249"/>
      <c r="J39" s="249"/>
      <c r="K39" s="249"/>
      <c r="L39" s="250"/>
      <c r="M39" s="231"/>
      <c r="N39" s="231"/>
      <c r="O39" s="231"/>
      <c r="P39" s="231"/>
      <c r="Q39" s="231"/>
      <c r="R39" s="230" t="s">
        <v>37</v>
      </c>
      <c r="S39" s="231"/>
      <c r="T39" s="231"/>
      <c r="U39" s="231"/>
      <c r="V39" s="231"/>
      <c r="W39" s="125" t="s">
        <v>38</v>
      </c>
      <c r="X39" s="231"/>
      <c r="Y39" s="252"/>
      <c r="Z39" s="254"/>
      <c r="AA39" s="33"/>
    </row>
    <row r="40" spans="1:41" ht="38.25" customHeight="1">
      <c r="A40" s="26"/>
      <c r="B40" s="35">
        <v>1</v>
      </c>
      <c r="C40" s="237" t="s">
        <v>1990</v>
      </c>
      <c r="D40" s="238"/>
      <c r="E40" s="238"/>
      <c r="F40" s="238"/>
      <c r="G40" s="238"/>
      <c r="H40" s="238"/>
      <c r="I40" s="238"/>
      <c r="J40" s="238"/>
      <c r="K40" s="238"/>
      <c r="L40" s="238"/>
      <c r="M40" s="232" t="s">
        <v>1994</v>
      </c>
      <c r="N40" s="232"/>
      <c r="O40" s="232"/>
      <c r="P40" s="232"/>
      <c r="Q40" s="232"/>
      <c r="R40" s="233" t="s">
        <v>165</v>
      </c>
      <c r="S40" s="233"/>
      <c r="T40" s="233"/>
      <c r="U40" s="233"/>
      <c r="V40" s="233"/>
      <c r="W40" s="4" t="s">
        <v>595</v>
      </c>
      <c r="X40" s="139" t="s">
        <v>1998</v>
      </c>
      <c r="Y40" s="143" t="s">
        <v>39</v>
      </c>
      <c r="Z40" s="142" t="str">
        <f>IFERROR(VLOOKUP(Y40, 【参考】数式用!$A$3:$B$46, 2, FALSE), "")</f>
        <v>11</v>
      </c>
      <c r="AA40" s="79"/>
      <c r="AC40" s="185"/>
      <c r="AD40" s="185"/>
      <c r="AE40" s="185"/>
      <c r="AF40" s="185"/>
      <c r="AG40" s="185"/>
      <c r="AH40" s="185"/>
      <c r="AI40" s="185"/>
      <c r="AJ40" s="185"/>
      <c r="AK40" s="185"/>
      <c r="AL40" s="185"/>
      <c r="AM40" s="185"/>
      <c r="AN40" s="185"/>
      <c r="AO40" s="185"/>
    </row>
    <row r="41" spans="1:41" ht="38.25" customHeight="1">
      <c r="A41" s="26"/>
      <c r="B41" s="126">
        <f>B40+1</f>
        <v>2</v>
      </c>
      <c r="C41" s="239" t="s">
        <v>1991</v>
      </c>
      <c r="D41" s="240"/>
      <c r="E41" s="240"/>
      <c r="F41" s="240"/>
      <c r="G41" s="240"/>
      <c r="H41" s="240"/>
      <c r="I41" s="240"/>
      <c r="J41" s="240"/>
      <c r="K41" s="240"/>
      <c r="L41" s="240"/>
      <c r="M41" s="258" t="s">
        <v>1994</v>
      </c>
      <c r="N41" s="258"/>
      <c r="O41" s="258"/>
      <c r="P41" s="258"/>
      <c r="Q41" s="258"/>
      <c r="R41" s="228" t="s">
        <v>165</v>
      </c>
      <c r="S41" s="228"/>
      <c r="T41" s="228"/>
      <c r="U41" s="228"/>
      <c r="V41" s="228"/>
      <c r="W41" s="138" t="s">
        <v>605</v>
      </c>
      <c r="X41" s="140" t="s">
        <v>1999</v>
      </c>
      <c r="Y41" s="144" t="s">
        <v>44</v>
      </c>
      <c r="Z41" s="142" t="str">
        <f>IFERROR(VLOOKUP(Y41, 【参考】数式用!$A$3:$B$46, 2, FALSE), "")</f>
        <v>15</v>
      </c>
      <c r="AA41" s="36"/>
    </row>
    <row r="42" spans="1:41" ht="38.25" customHeight="1">
      <c r="A42" s="26"/>
      <c r="B42" s="126">
        <f t="shared" ref="B42:B105" si="0">B41+1</f>
        <v>3</v>
      </c>
      <c r="C42" s="239" t="s">
        <v>1992</v>
      </c>
      <c r="D42" s="240"/>
      <c r="E42" s="240"/>
      <c r="F42" s="240"/>
      <c r="G42" s="240"/>
      <c r="H42" s="240"/>
      <c r="I42" s="240"/>
      <c r="J42" s="240"/>
      <c r="K42" s="240"/>
      <c r="L42" s="240"/>
      <c r="M42" s="259" t="s">
        <v>1995</v>
      </c>
      <c r="N42" s="260"/>
      <c r="O42" s="260"/>
      <c r="P42" s="260"/>
      <c r="Q42" s="261"/>
      <c r="R42" s="228" t="s">
        <v>165</v>
      </c>
      <c r="S42" s="228"/>
      <c r="T42" s="228"/>
      <c r="U42" s="228"/>
      <c r="V42" s="228"/>
      <c r="W42" s="138" t="s">
        <v>594</v>
      </c>
      <c r="X42" s="140" t="s">
        <v>2000</v>
      </c>
      <c r="Y42" s="144" t="s">
        <v>59</v>
      </c>
      <c r="Z42" s="142" t="str">
        <f>IFERROR(VLOOKUP(Y42, 【参考】数式用!$A$3:$B$46, 2, FALSE), "")</f>
        <v>32</v>
      </c>
      <c r="AA42" s="36"/>
    </row>
    <row r="43" spans="1:41" ht="38.25" customHeight="1">
      <c r="A43" s="26"/>
      <c r="B43" s="126">
        <f t="shared" si="0"/>
        <v>4</v>
      </c>
      <c r="C43" s="239" t="s">
        <v>1992</v>
      </c>
      <c r="D43" s="240"/>
      <c r="E43" s="240"/>
      <c r="F43" s="240"/>
      <c r="G43" s="240"/>
      <c r="H43" s="240"/>
      <c r="I43" s="240"/>
      <c r="J43" s="240"/>
      <c r="K43" s="240"/>
      <c r="L43" s="240"/>
      <c r="M43" s="259" t="s">
        <v>1995</v>
      </c>
      <c r="N43" s="260"/>
      <c r="O43" s="260"/>
      <c r="P43" s="260"/>
      <c r="Q43" s="261"/>
      <c r="R43" s="228" t="s">
        <v>165</v>
      </c>
      <c r="S43" s="228"/>
      <c r="T43" s="228"/>
      <c r="U43" s="228"/>
      <c r="V43" s="228"/>
      <c r="W43" s="138" t="s">
        <v>594</v>
      </c>
      <c r="X43" s="140" t="s">
        <v>2000</v>
      </c>
      <c r="Y43" s="144" t="s">
        <v>61</v>
      </c>
      <c r="Z43" s="142" t="str">
        <f>IFERROR(VLOOKUP(Y43, 【参考】数式用!$A$3:$B$46, 2, FALSE), "")</f>
        <v>37</v>
      </c>
      <c r="AA43" s="36"/>
    </row>
    <row r="44" spans="1:41" ht="38.25" customHeight="1">
      <c r="A44" s="26"/>
      <c r="B44" s="126">
        <f t="shared" si="0"/>
        <v>5</v>
      </c>
      <c r="C44" s="239" t="s">
        <v>1992</v>
      </c>
      <c r="D44" s="240"/>
      <c r="E44" s="240"/>
      <c r="F44" s="240"/>
      <c r="G44" s="240"/>
      <c r="H44" s="240"/>
      <c r="I44" s="240"/>
      <c r="J44" s="240"/>
      <c r="K44" s="240"/>
      <c r="L44" s="240"/>
      <c r="M44" s="259" t="s">
        <v>1996</v>
      </c>
      <c r="N44" s="260"/>
      <c r="O44" s="260"/>
      <c r="P44" s="260"/>
      <c r="Q44" s="261"/>
      <c r="R44" s="228" t="s">
        <v>165</v>
      </c>
      <c r="S44" s="228"/>
      <c r="T44" s="228"/>
      <c r="U44" s="228"/>
      <c r="V44" s="228"/>
      <c r="W44" s="138" t="s">
        <v>594</v>
      </c>
      <c r="X44" s="140" t="s">
        <v>2000</v>
      </c>
      <c r="Y44" s="144" t="s">
        <v>59</v>
      </c>
      <c r="Z44" s="142" t="str">
        <f>IFERROR(VLOOKUP(Y44, 【参考】数式用!$A$3:$B$46, 2, FALSE), "")</f>
        <v>32</v>
      </c>
      <c r="AA44" s="36"/>
    </row>
    <row r="45" spans="1:41" ht="38.25" customHeight="1">
      <c r="A45" s="26"/>
      <c r="B45" s="126">
        <f t="shared" si="0"/>
        <v>6</v>
      </c>
      <c r="C45" s="265" t="s">
        <v>1993</v>
      </c>
      <c r="D45" s="266"/>
      <c r="E45" s="266"/>
      <c r="F45" s="266"/>
      <c r="G45" s="266"/>
      <c r="H45" s="266"/>
      <c r="I45" s="266"/>
      <c r="J45" s="266"/>
      <c r="K45" s="266"/>
      <c r="L45" s="266"/>
      <c r="M45" s="262" t="s">
        <v>1997</v>
      </c>
      <c r="N45" s="263"/>
      <c r="O45" s="263"/>
      <c r="P45" s="263"/>
      <c r="Q45" s="264"/>
      <c r="R45" s="228" t="s">
        <v>165</v>
      </c>
      <c r="S45" s="228"/>
      <c r="T45" s="228"/>
      <c r="U45" s="228"/>
      <c r="V45" s="228"/>
      <c r="W45" s="138" t="s">
        <v>596</v>
      </c>
      <c r="X45" s="140" t="s">
        <v>2001</v>
      </c>
      <c r="Y45" s="144" t="s">
        <v>63</v>
      </c>
      <c r="Z45" s="142" t="str">
        <f>IFERROR(VLOOKUP(Y45, 【参考】数式用!$A$3:$B$46, 2, FALSE), "")</f>
        <v>51</v>
      </c>
      <c r="AA45" s="36"/>
    </row>
    <row r="46" spans="1:41" ht="38.25" customHeight="1">
      <c r="A46" s="26"/>
      <c r="B46" s="126">
        <f t="shared" si="0"/>
        <v>7</v>
      </c>
      <c r="C46" s="265" t="s">
        <v>1993</v>
      </c>
      <c r="D46" s="266"/>
      <c r="E46" s="266"/>
      <c r="F46" s="266"/>
      <c r="G46" s="266"/>
      <c r="H46" s="266"/>
      <c r="I46" s="266"/>
      <c r="J46" s="266"/>
      <c r="K46" s="266"/>
      <c r="L46" s="266"/>
      <c r="M46" s="262" t="s">
        <v>1997</v>
      </c>
      <c r="N46" s="263"/>
      <c r="O46" s="263"/>
      <c r="P46" s="263"/>
      <c r="Q46" s="264"/>
      <c r="R46" s="228" t="s">
        <v>165</v>
      </c>
      <c r="S46" s="228"/>
      <c r="T46" s="228"/>
      <c r="U46" s="228"/>
      <c r="V46" s="228"/>
      <c r="W46" s="138" t="s">
        <v>596</v>
      </c>
      <c r="X46" s="140" t="s">
        <v>2001</v>
      </c>
      <c r="Y46" s="144" t="s">
        <v>65</v>
      </c>
      <c r="Z46" s="142" t="str">
        <f>IFERROR(VLOOKUP(Y46, 【参考】数式用!$A$3:$B$46, 2, FALSE), "")</f>
        <v>21</v>
      </c>
      <c r="AA46" s="36"/>
    </row>
    <row r="47" spans="1:41" ht="38.25" customHeight="1">
      <c r="A47" s="26"/>
      <c r="B47" s="126">
        <f t="shared" si="0"/>
        <v>8</v>
      </c>
      <c r="C47" s="255" t="s">
        <v>2003</v>
      </c>
      <c r="D47" s="256"/>
      <c r="E47" s="256"/>
      <c r="F47" s="256"/>
      <c r="G47" s="256"/>
      <c r="H47" s="256"/>
      <c r="I47" s="256"/>
      <c r="J47" s="256"/>
      <c r="K47" s="256"/>
      <c r="L47" s="257"/>
      <c r="M47" s="259" t="s">
        <v>1994</v>
      </c>
      <c r="N47" s="260"/>
      <c r="O47" s="260"/>
      <c r="P47" s="260"/>
      <c r="Q47" s="261"/>
      <c r="R47" s="259" t="s">
        <v>165</v>
      </c>
      <c r="S47" s="260"/>
      <c r="T47" s="260"/>
      <c r="U47" s="260"/>
      <c r="V47" s="261"/>
      <c r="W47" s="138" t="s">
        <v>604</v>
      </c>
      <c r="X47" s="140" t="s">
        <v>2002</v>
      </c>
      <c r="Y47" s="144" t="s">
        <v>42</v>
      </c>
      <c r="Z47" s="142" t="str">
        <f>IFERROR(VLOOKUP(Y47, 【参考】数式用!$A$3:$B$46, 2, FALSE), "")</f>
        <v>12</v>
      </c>
      <c r="AA47" s="36"/>
    </row>
    <row r="48" spans="1:41" ht="38.25" customHeight="1">
      <c r="A48" s="26"/>
      <c r="B48" s="126">
        <f t="shared" si="0"/>
        <v>9</v>
      </c>
      <c r="C48" s="255"/>
      <c r="D48" s="256"/>
      <c r="E48" s="256"/>
      <c r="F48" s="256"/>
      <c r="G48" s="256"/>
      <c r="H48" s="256"/>
      <c r="I48" s="256"/>
      <c r="J48" s="256"/>
      <c r="K48" s="256"/>
      <c r="L48" s="257"/>
      <c r="M48" s="259"/>
      <c r="N48" s="260"/>
      <c r="O48" s="260"/>
      <c r="P48" s="260"/>
      <c r="Q48" s="261"/>
      <c r="R48" s="259"/>
      <c r="S48" s="260"/>
      <c r="T48" s="260"/>
      <c r="U48" s="260"/>
      <c r="V48" s="261"/>
      <c r="W48" s="138"/>
      <c r="X48" s="140"/>
      <c r="Y48" s="144"/>
      <c r="Z48" s="142" t="str">
        <f>IFERROR(VLOOKUP(Y48, 【参考】数式用!$A$3:$B$46, 2, FALSE), "")</f>
        <v/>
      </c>
      <c r="AA48" s="36"/>
    </row>
    <row r="49" spans="1:27" ht="38.25" customHeight="1">
      <c r="A49" s="26"/>
      <c r="B49" s="126">
        <f t="shared" si="0"/>
        <v>10</v>
      </c>
      <c r="C49" s="255"/>
      <c r="D49" s="256"/>
      <c r="E49" s="256"/>
      <c r="F49" s="256"/>
      <c r="G49" s="256"/>
      <c r="H49" s="256"/>
      <c r="I49" s="256"/>
      <c r="J49" s="256"/>
      <c r="K49" s="256"/>
      <c r="L49" s="257"/>
      <c r="M49" s="259"/>
      <c r="N49" s="260"/>
      <c r="O49" s="260"/>
      <c r="P49" s="260"/>
      <c r="Q49" s="261"/>
      <c r="R49" s="259"/>
      <c r="S49" s="260"/>
      <c r="T49" s="260"/>
      <c r="U49" s="260"/>
      <c r="V49" s="261"/>
      <c r="W49" s="138"/>
      <c r="X49" s="140"/>
      <c r="Y49" s="144"/>
      <c r="Z49" s="142" t="str">
        <f>IFERROR(VLOOKUP(Y49, 【参考】数式用!$A$3:$B$46, 2, FALSE), "")</f>
        <v/>
      </c>
      <c r="AA49" s="36"/>
    </row>
    <row r="50" spans="1:27" ht="38.25" customHeight="1">
      <c r="A50" s="26"/>
      <c r="B50" s="126">
        <f t="shared" si="0"/>
        <v>11</v>
      </c>
      <c r="C50" s="255"/>
      <c r="D50" s="256"/>
      <c r="E50" s="256"/>
      <c r="F50" s="256"/>
      <c r="G50" s="256"/>
      <c r="H50" s="256"/>
      <c r="I50" s="256"/>
      <c r="J50" s="256"/>
      <c r="K50" s="256"/>
      <c r="L50" s="257"/>
      <c r="M50" s="259"/>
      <c r="N50" s="260"/>
      <c r="O50" s="260"/>
      <c r="P50" s="260"/>
      <c r="Q50" s="261"/>
      <c r="R50" s="259"/>
      <c r="S50" s="260"/>
      <c r="T50" s="260"/>
      <c r="U50" s="260"/>
      <c r="V50" s="261"/>
      <c r="W50" s="138"/>
      <c r="X50" s="140"/>
      <c r="Y50" s="144"/>
      <c r="Z50" s="142" t="str">
        <f>IFERROR(VLOOKUP(Y50, 【参考】数式用!$A$3:$B$46, 2, FALSE), "")</f>
        <v/>
      </c>
      <c r="AA50" s="36"/>
    </row>
    <row r="51" spans="1:27" ht="38.25" customHeight="1">
      <c r="A51" s="26"/>
      <c r="B51" s="126">
        <f t="shared" si="0"/>
        <v>12</v>
      </c>
      <c r="C51" s="255"/>
      <c r="D51" s="256"/>
      <c r="E51" s="256"/>
      <c r="F51" s="256"/>
      <c r="G51" s="256"/>
      <c r="H51" s="256"/>
      <c r="I51" s="256"/>
      <c r="J51" s="256"/>
      <c r="K51" s="256"/>
      <c r="L51" s="257"/>
      <c r="M51" s="259"/>
      <c r="N51" s="260"/>
      <c r="O51" s="260"/>
      <c r="P51" s="260"/>
      <c r="Q51" s="261"/>
      <c r="R51" s="259"/>
      <c r="S51" s="260"/>
      <c r="T51" s="260"/>
      <c r="U51" s="260"/>
      <c r="V51" s="261"/>
      <c r="W51" s="138"/>
      <c r="X51" s="140"/>
      <c r="Y51" s="144"/>
      <c r="Z51" s="142" t="str">
        <f>IFERROR(VLOOKUP(Y51, 【参考】数式用!$A$3:$B$46, 2, FALSE), "")</f>
        <v/>
      </c>
      <c r="AA51" s="36"/>
    </row>
    <row r="52" spans="1:27" ht="38.25" customHeight="1">
      <c r="A52" s="26"/>
      <c r="B52" s="126">
        <f t="shared" si="0"/>
        <v>13</v>
      </c>
      <c r="C52" s="255"/>
      <c r="D52" s="256"/>
      <c r="E52" s="256"/>
      <c r="F52" s="256"/>
      <c r="G52" s="256"/>
      <c r="H52" s="256"/>
      <c r="I52" s="256"/>
      <c r="J52" s="256"/>
      <c r="K52" s="256"/>
      <c r="L52" s="257"/>
      <c r="M52" s="228"/>
      <c r="N52" s="228"/>
      <c r="O52" s="228"/>
      <c r="P52" s="228"/>
      <c r="Q52" s="228"/>
      <c r="R52" s="259"/>
      <c r="S52" s="260"/>
      <c r="T52" s="260"/>
      <c r="U52" s="260"/>
      <c r="V52" s="261"/>
      <c r="W52" s="138"/>
      <c r="X52" s="140"/>
      <c r="Y52" s="144"/>
      <c r="Z52" s="142" t="str">
        <f>IFERROR(VLOOKUP(Y52, 【参考】数式用!$A$3:$B$46, 2, FALSE), "")</f>
        <v/>
      </c>
      <c r="AA52" s="36"/>
    </row>
    <row r="53" spans="1:27" ht="38.25" customHeight="1">
      <c r="A53" s="26"/>
      <c r="B53" s="126">
        <f t="shared" si="0"/>
        <v>14</v>
      </c>
      <c r="C53" s="255"/>
      <c r="D53" s="256"/>
      <c r="E53" s="256"/>
      <c r="F53" s="256"/>
      <c r="G53" s="256"/>
      <c r="H53" s="256"/>
      <c r="I53" s="256"/>
      <c r="J53" s="256"/>
      <c r="K53" s="256"/>
      <c r="L53" s="257"/>
      <c r="M53" s="228"/>
      <c r="N53" s="228"/>
      <c r="O53" s="228"/>
      <c r="P53" s="228"/>
      <c r="Q53" s="228"/>
      <c r="R53" s="259"/>
      <c r="S53" s="260"/>
      <c r="T53" s="260"/>
      <c r="U53" s="260"/>
      <c r="V53" s="261"/>
      <c r="W53" s="138"/>
      <c r="X53" s="140"/>
      <c r="Y53" s="144"/>
      <c r="Z53" s="142" t="str">
        <f>IFERROR(VLOOKUP(Y53, 【参考】数式用!$A$3:$B$46, 2, FALSE), "")</f>
        <v/>
      </c>
      <c r="AA53" s="36"/>
    </row>
    <row r="54" spans="1:27" ht="38.25" customHeight="1">
      <c r="A54" s="26"/>
      <c r="B54" s="126">
        <f t="shared" si="0"/>
        <v>15</v>
      </c>
      <c r="C54" s="255"/>
      <c r="D54" s="256"/>
      <c r="E54" s="256"/>
      <c r="F54" s="256"/>
      <c r="G54" s="256"/>
      <c r="H54" s="256"/>
      <c r="I54" s="256"/>
      <c r="J54" s="256"/>
      <c r="K54" s="256"/>
      <c r="L54" s="257"/>
      <c r="M54" s="228"/>
      <c r="N54" s="228"/>
      <c r="O54" s="228"/>
      <c r="P54" s="228"/>
      <c r="Q54" s="228"/>
      <c r="R54" s="259"/>
      <c r="S54" s="260"/>
      <c r="T54" s="260"/>
      <c r="U54" s="260"/>
      <c r="V54" s="261"/>
      <c r="W54" s="138"/>
      <c r="X54" s="140"/>
      <c r="Y54" s="144"/>
      <c r="Z54" s="142" t="str">
        <f>IFERROR(VLOOKUP(Y54, 【参考】数式用!$A$3:$B$46, 2, FALSE), "")</f>
        <v/>
      </c>
      <c r="AA54" s="36"/>
    </row>
    <row r="55" spans="1:27" ht="38.25" customHeight="1">
      <c r="A55" s="26"/>
      <c r="B55" s="126">
        <f t="shared" si="0"/>
        <v>16</v>
      </c>
      <c r="C55" s="255"/>
      <c r="D55" s="256"/>
      <c r="E55" s="256"/>
      <c r="F55" s="256"/>
      <c r="G55" s="256"/>
      <c r="H55" s="256"/>
      <c r="I55" s="256"/>
      <c r="J55" s="256"/>
      <c r="K55" s="256"/>
      <c r="L55" s="257"/>
      <c r="M55" s="228"/>
      <c r="N55" s="228"/>
      <c r="O55" s="228"/>
      <c r="P55" s="228"/>
      <c r="Q55" s="228"/>
      <c r="R55" s="259"/>
      <c r="S55" s="260"/>
      <c r="T55" s="260"/>
      <c r="U55" s="260"/>
      <c r="V55" s="261"/>
      <c r="W55" s="138"/>
      <c r="X55" s="140"/>
      <c r="Y55" s="144"/>
      <c r="Z55" s="142" t="str">
        <f>IFERROR(VLOOKUP(Y55, 【参考】数式用!$A$3:$B$46, 2, FALSE), "")</f>
        <v/>
      </c>
      <c r="AA55" s="36"/>
    </row>
    <row r="56" spans="1:27" ht="38.25" customHeight="1">
      <c r="A56" s="26"/>
      <c r="B56" s="126">
        <f t="shared" si="0"/>
        <v>17</v>
      </c>
      <c r="C56" s="255"/>
      <c r="D56" s="256"/>
      <c r="E56" s="256"/>
      <c r="F56" s="256"/>
      <c r="G56" s="256"/>
      <c r="H56" s="256"/>
      <c r="I56" s="256"/>
      <c r="J56" s="256"/>
      <c r="K56" s="256"/>
      <c r="L56" s="257"/>
      <c r="M56" s="228"/>
      <c r="N56" s="228"/>
      <c r="O56" s="228"/>
      <c r="P56" s="228"/>
      <c r="Q56" s="228"/>
      <c r="R56" s="259"/>
      <c r="S56" s="260"/>
      <c r="T56" s="260"/>
      <c r="U56" s="260"/>
      <c r="V56" s="261"/>
      <c r="W56" s="138"/>
      <c r="X56" s="140"/>
      <c r="Y56" s="144"/>
      <c r="Z56" s="142" t="str">
        <f>IFERROR(VLOOKUP(Y56, 【参考】数式用!$A$3:$B$46, 2, FALSE), "")</f>
        <v/>
      </c>
      <c r="AA56" s="36"/>
    </row>
    <row r="57" spans="1:27" ht="38.25" customHeight="1">
      <c r="A57" s="26"/>
      <c r="B57" s="126">
        <f t="shared" si="0"/>
        <v>18</v>
      </c>
      <c r="C57" s="255"/>
      <c r="D57" s="256"/>
      <c r="E57" s="256"/>
      <c r="F57" s="256"/>
      <c r="G57" s="256"/>
      <c r="H57" s="256"/>
      <c r="I57" s="256"/>
      <c r="J57" s="256"/>
      <c r="K57" s="256"/>
      <c r="L57" s="257"/>
      <c r="M57" s="228"/>
      <c r="N57" s="228"/>
      <c r="O57" s="228"/>
      <c r="P57" s="228"/>
      <c r="Q57" s="228"/>
      <c r="R57" s="259"/>
      <c r="S57" s="260"/>
      <c r="T57" s="260"/>
      <c r="U57" s="260"/>
      <c r="V57" s="261"/>
      <c r="W57" s="138"/>
      <c r="X57" s="140"/>
      <c r="Y57" s="144"/>
      <c r="Z57" s="142" t="str">
        <f>IFERROR(VLOOKUP(Y57, 【参考】数式用!$A$3:$B$46, 2, FALSE), "")</f>
        <v/>
      </c>
      <c r="AA57" s="36"/>
    </row>
    <row r="58" spans="1:27" ht="38.25" customHeight="1">
      <c r="A58" s="26"/>
      <c r="B58" s="126">
        <f t="shared" si="0"/>
        <v>19</v>
      </c>
      <c r="C58" s="255"/>
      <c r="D58" s="256"/>
      <c r="E58" s="256"/>
      <c r="F58" s="256"/>
      <c r="G58" s="256"/>
      <c r="H58" s="256"/>
      <c r="I58" s="256"/>
      <c r="J58" s="256"/>
      <c r="K58" s="256"/>
      <c r="L58" s="257"/>
      <c r="M58" s="228"/>
      <c r="N58" s="228"/>
      <c r="O58" s="228"/>
      <c r="P58" s="228"/>
      <c r="Q58" s="228"/>
      <c r="R58" s="259"/>
      <c r="S58" s="260"/>
      <c r="T58" s="260"/>
      <c r="U58" s="260"/>
      <c r="V58" s="261"/>
      <c r="W58" s="138"/>
      <c r="X58" s="140"/>
      <c r="Y58" s="144"/>
      <c r="Z58" s="142" t="str">
        <f>IFERROR(VLOOKUP(Y58, 【参考】数式用!$A$3:$B$46, 2, FALSE), "")</f>
        <v/>
      </c>
      <c r="AA58" s="36"/>
    </row>
    <row r="59" spans="1:27" ht="38.25" customHeight="1">
      <c r="A59" s="26"/>
      <c r="B59" s="126">
        <f t="shared" si="0"/>
        <v>20</v>
      </c>
      <c r="C59" s="255"/>
      <c r="D59" s="256"/>
      <c r="E59" s="256"/>
      <c r="F59" s="256"/>
      <c r="G59" s="256"/>
      <c r="H59" s="256"/>
      <c r="I59" s="256"/>
      <c r="J59" s="256"/>
      <c r="K59" s="256"/>
      <c r="L59" s="257"/>
      <c r="M59" s="228"/>
      <c r="N59" s="228"/>
      <c r="O59" s="228"/>
      <c r="P59" s="228"/>
      <c r="Q59" s="228"/>
      <c r="R59" s="259"/>
      <c r="S59" s="260"/>
      <c r="T59" s="260"/>
      <c r="U59" s="260"/>
      <c r="V59" s="261"/>
      <c r="W59" s="138"/>
      <c r="X59" s="140"/>
      <c r="Y59" s="144"/>
      <c r="Z59" s="142" t="str">
        <f>IFERROR(VLOOKUP(Y59, 【参考】数式用!$A$3:$B$46, 2, FALSE), "")</f>
        <v/>
      </c>
      <c r="AA59" s="36"/>
    </row>
    <row r="60" spans="1:27" ht="38.25" customHeight="1">
      <c r="A60" s="26"/>
      <c r="B60" s="126">
        <f t="shared" si="0"/>
        <v>21</v>
      </c>
      <c r="C60" s="255"/>
      <c r="D60" s="256"/>
      <c r="E60" s="256"/>
      <c r="F60" s="256"/>
      <c r="G60" s="256"/>
      <c r="H60" s="256"/>
      <c r="I60" s="256"/>
      <c r="J60" s="256"/>
      <c r="K60" s="256"/>
      <c r="L60" s="257"/>
      <c r="M60" s="228"/>
      <c r="N60" s="228"/>
      <c r="O60" s="228"/>
      <c r="P60" s="228"/>
      <c r="Q60" s="228"/>
      <c r="R60" s="259"/>
      <c r="S60" s="260"/>
      <c r="T60" s="260"/>
      <c r="U60" s="260"/>
      <c r="V60" s="261"/>
      <c r="W60" s="138"/>
      <c r="X60" s="140"/>
      <c r="Y60" s="144"/>
      <c r="Z60" s="142" t="str">
        <f>IFERROR(VLOOKUP(Y60, 【参考】数式用!$A$3:$B$46, 2, FALSE), "")</f>
        <v/>
      </c>
      <c r="AA60" s="36"/>
    </row>
    <row r="61" spans="1:27" ht="38.25" customHeight="1">
      <c r="A61" s="26"/>
      <c r="B61" s="126">
        <f t="shared" si="0"/>
        <v>22</v>
      </c>
      <c r="C61" s="255"/>
      <c r="D61" s="256"/>
      <c r="E61" s="256"/>
      <c r="F61" s="256"/>
      <c r="G61" s="256"/>
      <c r="H61" s="256"/>
      <c r="I61" s="256"/>
      <c r="J61" s="256"/>
      <c r="K61" s="256"/>
      <c r="L61" s="257"/>
      <c r="M61" s="228"/>
      <c r="N61" s="228"/>
      <c r="O61" s="228"/>
      <c r="P61" s="228"/>
      <c r="Q61" s="228"/>
      <c r="R61" s="259"/>
      <c r="S61" s="260"/>
      <c r="T61" s="260"/>
      <c r="U61" s="260"/>
      <c r="V61" s="261"/>
      <c r="W61" s="138"/>
      <c r="X61" s="140"/>
      <c r="Y61" s="144"/>
      <c r="Z61" s="142" t="str">
        <f>IFERROR(VLOOKUP(Y61, 【参考】数式用!$A$3:$B$46, 2, FALSE), "")</f>
        <v/>
      </c>
      <c r="AA61" s="36"/>
    </row>
    <row r="62" spans="1:27" ht="38.25" customHeight="1">
      <c r="A62" s="26"/>
      <c r="B62" s="126">
        <f t="shared" si="0"/>
        <v>23</v>
      </c>
      <c r="C62" s="255"/>
      <c r="D62" s="256"/>
      <c r="E62" s="256"/>
      <c r="F62" s="256"/>
      <c r="G62" s="256"/>
      <c r="H62" s="256"/>
      <c r="I62" s="256"/>
      <c r="J62" s="256"/>
      <c r="K62" s="256"/>
      <c r="L62" s="257"/>
      <c r="M62" s="228"/>
      <c r="N62" s="228"/>
      <c r="O62" s="228"/>
      <c r="P62" s="228"/>
      <c r="Q62" s="228"/>
      <c r="R62" s="259"/>
      <c r="S62" s="260"/>
      <c r="T62" s="260"/>
      <c r="U62" s="260"/>
      <c r="V62" s="261"/>
      <c r="W62" s="138"/>
      <c r="X62" s="140"/>
      <c r="Y62" s="144"/>
      <c r="Z62" s="142" t="str">
        <f>IFERROR(VLOOKUP(Y62, 【参考】数式用!$A$3:$B$46, 2, FALSE), "")</f>
        <v/>
      </c>
      <c r="AA62" s="36"/>
    </row>
    <row r="63" spans="1:27" ht="38.25" customHeight="1">
      <c r="A63" s="26"/>
      <c r="B63" s="126">
        <f t="shared" si="0"/>
        <v>24</v>
      </c>
      <c r="C63" s="255"/>
      <c r="D63" s="256"/>
      <c r="E63" s="256"/>
      <c r="F63" s="256"/>
      <c r="G63" s="256"/>
      <c r="H63" s="256"/>
      <c r="I63" s="256"/>
      <c r="J63" s="256"/>
      <c r="K63" s="256"/>
      <c r="L63" s="257"/>
      <c r="M63" s="228"/>
      <c r="N63" s="228"/>
      <c r="O63" s="228"/>
      <c r="P63" s="228"/>
      <c r="Q63" s="228"/>
      <c r="R63" s="259"/>
      <c r="S63" s="260"/>
      <c r="T63" s="260"/>
      <c r="U63" s="260"/>
      <c r="V63" s="261"/>
      <c r="W63" s="138"/>
      <c r="X63" s="140"/>
      <c r="Y63" s="144"/>
      <c r="Z63" s="142" t="str">
        <f>IFERROR(VLOOKUP(Y63, 【参考】数式用!$A$3:$B$46, 2, FALSE), "")</f>
        <v/>
      </c>
      <c r="AA63" s="36"/>
    </row>
    <row r="64" spans="1:27" ht="38.25" customHeight="1">
      <c r="A64" s="26"/>
      <c r="B64" s="126">
        <f t="shared" si="0"/>
        <v>25</v>
      </c>
      <c r="C64" s="255"/>
      <c r="D64" s="256"/>
      <c r="E64" s="256"/>
      <c r="F64" s="256"/>
      <c r="G64" s="256"/>
      <c r="H64" s="256"/>
      <c r="I64" s="256"/>
      <c r="J64" s="256"/>
      <c r="K64" s="256"/>
      <c r="L64" s="257"/>
      <c r="M64" s="228"/>
      <c r="N64" s="228"/>
      <c r="O64" s="228"/>
      <c r="P64" s="228"/>
      <c r="Q64" s="228"/>
      <c r="R64" s="259"/>
      <c r="S64" s="260"/>
      <c r="T64" s="260"/>
      <c r="U64" s="260"/>
      <c r="V64" s="261"/>
      <c r="W64" s="138"/>
      <c r="X64" s="140"/>
      <c r="Y64" s="144"/>
      <c r="Z64" s="142" t="str">
        <f>IFERROR(VLOOKUP(Y64, 【参考】数式用!$A$3:$B$46, 2, FALSE), "")</f>
        <v/>
      </c>
      <c r="AA64" s="36"/>
    </row>
    <row r="65" spans="1:27" ht="38.25" customHeight="1">
      <c r="A65" s="26"/>
      <c r="B65" s="126">
        <f t="shared" si="0"/>
        <v>26</v>
      </c>
      <c r="C65" s="255"/>
      <c r="D65" s="256"/>
      <c r="E65" s="256"/>
      <c r="F65" s="256"/>
      <c r="G65" s="256"/>
      <c r="H65" s="256"/>
      <c r="I65" s="256"/>
      <c r="J65" s="256"/>
      <c r="K65" s="256"/>
      <c r="L65" s="257"/>
      <c r="M65" s="228"/>
      <c r="N65" s="228"/>
      <c r="O65" s="228"/>
      <c r="P65" s="228"/>
      <c r="Q65" s="228"/>
      <c r="R65" s="259"/>
      <c r="S65" s="260"/>
      <c r="T65" s="260"/>
      <c r="U65" s="260"/>
      <c r="V65" s="261"/>
      <c r="W65" s="138"/>
      <c r="X65" s="140"/>
      <c r="Y65" s="144"/>
      <c r="Z65" s="142" t="str">
        <f>IFERROR(VLOOKUP(Y65, 【参考】数式用!$A$3:$B$46, 2, FALSE), "")</f>
        <v/>
      </c>
      <c r="AA65" s="36"/>
    </row>
    <row r="66" spans="1:27" ht="38.25" customHeight="1">
      <c r="A66" s="26"/>
      <c r="B66" s="126">
        <f t="shared" si="0"/>
        <v>27</v>
      </c>
      <c r="C66" s="255"/>
      <c r="D66" s="256"/>
      <c r="E66" s="256"/>
      <c r="F66" s="256"/>
      <c r="G66" s="256"/>
      <c r="H66" s="256"/>
      <c r="I66" s="256"/>
      <c r="J66" s="256"/>
      <c r="K66" s="256"/>
      <c r="L66" s="257"/>
      <c r="M66" s="228"/>
      <c r="N66" s="228"/>
      <c r="O66" s="228"/>
      <c r="P66" s="228"/>
      <c r="Q66" s="228"/>
      <c r="R66" s="259"/>
      <c r="S66" s="260"/>
      <c r="T66" s="260"/>
      <c r="U66" s="260"/>
      <c r="V66" s="261"/>
      <c r="W66" s="138"/>
      <c r="X66" s="140"/>
      <c r="Y66" s="144"/>
      <c r="Z66" s="142" t="str">
        <f>IFERROR(VLOOKUP(Y66, 【参考】数式用!$A$3:$B$46, 2, FALSE), "")</f>
        <v/>
      </c>
      <c r="AA66" s="36"/>
    </row>
    <row r="67" spans="1:27" ht="38.25" customHeight="1">
      <c r="A67" s="26"/>
      <c r="B67" s="126">
        <f t="shared" si="0"/>
        <v>28</v>
      </c>
      <c r="C67" s="255"/>
      <c r="D67" s="256"/>
      <c r="E67" s="256"/>
      <c r="F67" s="256"/>
      <c r="G67" s="256"/>
      <c r="H67" s="256"/>
      <c r="I67" s="256"/>
      <c r="J67" s="256"/>
      <c r="K67" s="256"/>
      <c r="L67" s="257"/>
      <c r="M67" s="228"/>
      <c r="N67" s="228"/>
      <c r="O67" s="228"/>
      <c r="P67" s="228"/>
      <c r="Q67" s="228"/>
      <c r="R67" s="259"/>
      <c r="S67" s="260"/>
      <c r="T67" s="260"/>
      <c r="U67" s="260"/>
      <c r="V67" s="261"/>
      <c r="W67" s="138"/>
      <c r="X67" s="140"/>
      <c r="Y67" s="144"/>
      <c r="Z67" s="142" t="str">
        <f>IFERROR(VLOOKUP(Y67, 【参考】数式用!$A$3:$B$46, 2, FALSE), "")</f>
        <v/>
      </c>
      <c r="AA67" s="36"/>
    </row>
    <row r="68" spans="1:27" ht="38.25" customHeight="1">
      <c r="A68" s="26"/>
      <c r="B68" s="126">
        <f t="shared" si="0"/>
        <v>29</v>
      </c>
      <c r="C68" s="255"/>
      <c r="D68" s="256"/>
      <c r="E68" s="256"/>
      <c r="F68" s="256"/>
      <c r="G68" s="256"/>
      <c r="H68" s="256"/>
      <c r="I68" s="256"/>
      <c r="J68" s="256"/>
      <c r="K68" s="256"/>
      <c r="L68" s="257"/>
      <c r="M68" s="228"/>
      <c r="N68" s="228"/>
      <c r="O68" s="228"/>
      <c r="P68" s="228"/>
      <c r="Q68" s="228"/>
      <c r="R68" s="259"/>
      <c r="S68" s="260"/>
      <c r="T68" s="260"/>
      <c r="U68" s="260"/>
      <c r="V68" s="261"/>
      <c r="W68" s="138"/>
      <c r="X68" s="140"/>
      <c r="Y68" s="144"/>
      <c r="Z68" s="142" t="str">
        <f>IFERROR(VLOOKUP(Y68, 【参考】数式用!$A$3:$B$46, 2, FALSE), "")</f>
        <v/>
      </c>
      <c r="AA68" s="36"/>
    </row>
    <row r="69" spans="1:27" ht="38.25" customHeight="1">
      <c r="A69" s="26"/>
      <c r="B69" s="126">
        <f t="shared" si="0"/>
        <v>30</v>
      </c>
      <c r="C69" s="255"/>
      <c r="D69" s="256"/>
      <c r="E69" s="256"/>
      <c r="F69" s="256"/>
      <c r="G69" s="256"/>
      <c r="H69" s="256"/>
      <c r="I69" s="256"/>
      <c r="J69" s="256"/>
      <c r="K69" s="256"/>
      <c r="L69" s="257"/>
      <c r="M69" s="228"/>
      <c r="N69" s="228"/>
      <c r="O69" s="228"/>
      <c r="P69" s="228"/>
      <c r="Q69" s="228"/>
      <c r="R69" s="259"/>
      <c r="S69" s="260"/>
      <c r="T69" s="260"/>
      <c r="U69" s="260"/>
      <c r="V69" s="261"/>
      <c r="W69" s="138"/>
      <c r="X69" s="140"/>
      <c r="Y69" s="144"/>
      <c r="Z69" s="142" t="str">
        <f>IFERROR(VLOOKUP(Y69, 【参考】数式用!$A$3:$B$46, 2, FALSE), "")</f>
        <v/>
      </c>
      <c r="AA69" s="36"/>
    </row>
    <row r="70" spans="1:27" ht="38.25" customHeight="1">
      <c r="A70" s="26"/>
      <c r="B70" s="126">
        <f t="shared" si="0"/>
        <v>31</v>
      </c>
      <c r="C70" s="255"/>
      <c r="D70" s="256"/>
      <c r="E70" s="256"/>
      <c r="F70" s="256"/>
      <c r="G70" s="256"/>
      <c r="H70" s="256"/>
      <c r="I70" s="256"/>
      <c r="J70" s="256"/>
      <c r="K70" s="256"/>
      <c r="L70" s="257"/>
      <c r="M70" s="228"/>
      <c r="N70" s="228"/>
      <c r="O70" s="228"/>
      <c r="P70" s="228"/>
      <c r="Q70" s="228"/>
      <c r="R70" s="259"/>
      <c r="S70" s="260"/>
      <c r="T70" s="260"/>
      <c r="U70" s="260"/>
      <c r="V70" s="261"/>
      <c r="W70" s="138"/>
      <c r="X70" s="140"/>
      <c r="Y70" s="144"/>
      <c r="Z70" s="142" t="str">
        <f>IFERROR(VLOOKUP(Y70, 【参考】数式用!$A$3:$B$46, 2, FALSE), "")</f>
        <v/>
      </c>
      <c r="AA70" s="36"/>
    </row>
    <row r="71" spans="1:27" ht="38.25" customHeight="1">
      <c r="A71" s="26"/>
      <c r="B71" s="126">
        <f t="shared" si="0"/>
        <v>32</v>
      </c>
      <c r="C71" s="255"/>
      <c r="D71" s="256"/>
      <c r="E71" s="256"/>
      <c r="F71" s="256"/>
      <c r="G71" s="256"/>
      <c r="H71" s="256"/>
      <c r="I71" s="256"/>
      <c r="J71" s="256"/>
      <c r="K71" s="256"/>
      <c r="L71" s="257"/>
      <c r="M71" s="228"/>
      <c r="N71" s="228"/>
      <c r="O71" s="228"/>
      <c r="P71" s="228"/>
      <c r="Q71" s="228"/>
      <c r="R71" s="259"/>
      <c r="S71" s="260"/>
      <c r="T71" s="260"/>
      <c r="U71" s="260"/>
      <c r="V71" s="261"/>
      <c r="W71" s="138"/>
      <c r="X71" s="140"/>
      <c r="Y71" s="144"/>
      <c r="Z71" s="142" t="str">
        <f>IFERROR(VLOOKUP(Y71, 【参考】数式用!$A$3:$B$46, 2, FALSE), "")</f>
        <v/>
      </c>
      <c r="AA71" s="36"/>
    </row>
    <row r="72" spans="1:27" ht="38.25" customHeight="1">
      <c r="A72" s="26"/>
      <c r="B72" s="126">
        <f t="shared" si="0"/>
        <v>33</v>
      </c>
      <c r="C72" s="255"/>
      <c r="D72" s="256"/>
      <c r="E72" s="256"/>
      <c r="F72" s="256"/>
      <c r="G72" s="256"/>
      <c r="H72" s="256"/>
      <c r="I72" s="256"/>
      <c r="J72" s="256"/>
      <c r="K72" s="256"/>
      <c r="L72" s="257"/>
      <c r="M72" s="228"/>
      <c r="N72" s="228"/>
      <c r="O72" s="228"/>
      <c r="P72" s="228"/>
      <c r="Q72" s="228"/>
      <c r="R72" s="259"/>
      <c r="S72" s="260"/>
      <c r="T72" s="260"/>
      <c r="U72" s="260"/>
      <c r="V72" s="261"/>
      <c r="W72" s="138"/>
      <c r="X72" s="140"/>
      <c r="Y72" s="144"/>
      <c r="Z72" s="142" t="str">
        <f>IFERROR(VLOOKUP(Y72, 【参考】数式用!$A$3:$B$46, 2, FALSE), "")</f>
        <v/>
      </c>
      <c r="AA72" s="36"/>
    </row>
    <row r="73" spans="1:27" ht="38.25" customHeight="1">
      <c r="A73" s="26"/>
      <c r="B73" s="126">
        <f t="shared" si="0"/>
        <v>34</v>
      </c>
      <c r="C73" s="255"/>
      <c r="D73" s="256"/>
      <c r="E73" s="256"/>
      <c r="F73" s="256"/>
      <c r="G73" s="256"/>
      <c r="H73" s="256"/>
      <c r="I73" s="256"/>
      <c r="J73" s="256"/>
      <c r="K73" s="256"/>
      <c r="L73" s="257"/>
      <c r="M73" s="228"/>
      <c r="N73" s="228"/>
      <c r="O73" s="228"/>
      <c r="P73" s="228"/>
      <c r="Q73" s="228"/>
      <c r="R73" s="259"/>
      <c r="S73" s="260"/>
      <c r="T73" s="260"/>
      <c r="U73" s="260"/>
      <c r="V73" s="261"/>
      <c r="W73" s="138"/>
      <c r="X73" s="140"/>
      <c r="Y73" s="144"/>
      <c r="Z73" s="142" t="str">
        <f>IFERROR(VLOOKUP(Y73, 【参考】数式用!$A$3:$B$46, 2, FALSE), "")</f>
        <v/>
      </c>
      <c r="AA73" s="36"/>
    </row>
    <row r="74" spans="1:27" ht="38.25" customHeight="1">
      <c r="A74" s="26"/>
      <c r="B74" s="126">
        <f t="shared" si="0"/>
        <v>35</v>
      </c>
      <c r="C74" s="255"/>
      <c r="D74" s="256"/>
      <c r="E74" s="256"/>
      <c r="F74" s="256"/>
      <c r="G74" s="256"/>
      <c r="H74" s="256"/>
      <c r="I74" s="256"/>
      <c r="J74" s="256"/>
      <c r="K74" s="256"/>
      <c r="L74" s="257"/>
      <c r="M74" s="228"/>
      <c r="N74" s="228"/>
      <c r="O74" s="228"/>
      <c r="P74" s="228"/>
      <c r="Q74" s="228"/>
      <c r="R74" s="259"/>
      <c r="S74" s="260"/>
      <c r="T74" s="260"/>
      <c r="U74" s="260"/>
      <c r="V74" s="261"/>
      <c r="W74" s="138"/>
      <c r="X74" s="140"/>
      <c r="Y74" s="144"/>
      <c r="Z74" s="142" t="str">
        <f>IFERROR(VLOOKUP(Y74, 【参考】数式用!$A$3:$B$46, 2, FALSE), "")</f>
        <v/>
      </c>
      <c r="AA74" s="36"/>
    </row>
    <row r="75" spans="1:27" ht="38.25" customHeight="1">
      <c r="A75" s="26"/>
      <c r="B75" s="126">
        <f t="shared" si="0"/>
        <v>36</v>
      </c>
      <c r="C75" s="255"/>
      <c r="D75" s="256"/>
      <c r="E75" s="256"/>
      <c r="F75" s="256"/>
      <c r="G75" s="256"/>
      <c r="H75" s="256"/>
      <c r="I75" s="256"/>
      <c r="J75" s="256"/>
      <c r="K75" s="256"/>
      <c r="L75" s="257"/>
      <c r="M75" s="228"/>
      <c r="N75" s="228"/>
      <c r="O75" s="228"/>
      <c r="P75" s="228"/>
      <c r="Q75" s="228"/>
      <c r="R75" s="259"/>
      <c r="S75" s="260"/>
      <c r="T75" s="260"/>
      <c r="U75" s="260"/>
      <c r="V75" s="261"/>
      <c r="W75" s="138"/>
      <c r="X75" s="140"/>
      <c r="Y75" s="144"/>
      <c r="Z75" s="142" t="str">
        <f>IFERROR(VLOOKUP(Y75, 【参考】数式用!$A$3:$B$46, 2, FALSE), "")</f>
        <v/>
      </c>
      <c r="AA75" s="36"/>
    </row>
    <row r="76" spans="1:27" ht="38.25" customHeight="1">
      <c r="A76" s="26"/>
      <c r="B76" s="126">
        <f t="shared" si="0"/>
        <v>37</v>
      </c>
      <c r="C76" s="255"/>
      <c r="D76" s="256"/>
      <c r="E76" s="256"/>
      <c r="F76" s="256"/>
      <c r="G76" s="256"/>
      <c r="H76" s="256"/>
      <c r="I76" s="256"/>
      <c r="J76" s="256"/>
      <c r="K76" s="256"/>
      <c r="L76" s="257"/>
      <c r="M76" s="228"/>
      <c r="N76" s="228"/>
      <c r="O76" s="228"/>
      <c r="P76" s="228"/>
      <c r="Q76" s="228"/>
      <c r="R76" s="259"/>
      <c r="S76" s="260"/>
      <c r="T76" s="260"/>
      <c r="U76" s="260"/>
      <c r="V76" s="261"/>
      <c r="W76" s="138"/>
      <c r="X76" s="140"/>
      <c r="Y76" s="144"/>
      <c r="Z76" s="142" t="str">
        <f>IFERROR(VLOOKUP(Y76, 【参考】数式用!$A$3:$B$46, 2, FALSE), "")</f>
        <v/>
      </c>
      <c r="AA76" s="36"/>
    </row>
    <row r="77" spans="1:27" ht="38.25" customHeight="1">
      <c r="A77" s="26"/>
      <c r="B77" s="126">
        <f t="shared" si="0"/>
        <v>38</v>
      </c>
      <c r="C77" s="255"/>
      <c r="D77" s="256"/>
      <c r="E77" s="256"/>
      <c r="F77" s="256"/>
      <c r="G77" s="256"/>
      <c r="H77" s="256"/>
      <c r="I77" s="256"/>
      <c r="J77" s="256"/>
      <c r="K77" s="256"/>
      <c r="L77" s="257"/>
      <c r="M77" s="228"/>
      <c r="N77" s="228"/>
      <c r="O77" s="228"/>
      <c r="P77" s="228"/>
      <c r="Q77" s="228"/>
      <c r="R77" s="259"/>
      <c r="S77" s="260"/>
      <c r="T77" s="260"/>
      <c r="U77" s="260"/>
      <c r="V77" s="261"/>
      <c r="W77" s="138"/>
      <c r="X77" s="140"/>
      <c r="Y77" s="144"/>
      <c r="Z77" s="142" t="str">
        <f>IFERROR(VLOOKUP(Y77, 【参考】数式用!$A$3:$B$46, 2, FALSE), "")</f>
        <v/>
      </c>
      <c r="AA77" s="36"/>
    </row>
    <row r="78" spans="1:27" ht="38.25" customHeight="1">
      <c r="A78" s="26"/>
      <c r="B78" s="126">
        <f t="shared" si="0"/>
        <v>39</v>
      </c>
      <c r="C78" s="255"/>
      <c r="D78" s="256"/>
      <c r="E78" s="256"/>
      <c r="F78" s="256"/>
      <c r="G78" s="256"/>
      <c r="H78" s="256"/>
      <c r="I78" s="256"/>
      <c r="J78" s="256"/>
      <c r="K78" s="256"/>
      <c r="L78" s="257"/>
      <c r="M78" s="228"/>
      <c r="N78" s="228"/>
      <c r="O78" s="228"/>
      <c r="P78" s="228"/>
      <c r="Q78" s="228"/>
      <c r="R78" s="259"/>
      <c r="S78" s="260"/>
      <c r="T78" s="260"/>
      <c r="U78" s="260"/>
      <c r="V78" s="261"/>
      <c r="W78" s="138"/>
      <c r="X78" s="140"/>
      <c r="Y78" s="144"/>
      <c r="Z78" s="142" t="str">
        <f>IFERROR(VLOOKUP(Y78, 【参考】数式用!$A$3:$B$46, 2, FALSE), "")</f>
        <v/>
      </c>
      <c r="AA78" s="36"/>
    </row>
    <row r="79" spans="1:27" ht="38.25" customHeight="1">
      <c r="A79" s="26"/>
      <c r="B79" s="126">
        <f t="shared" si="0"/>
        <v>40</v>
      </c>
      <c r="C79" s="255"/>
      <c r="D79" s="256"/>
      <c r="E79" s="256"/>
      <c r="F79" s="256"/>
      <c r="G79" s="256"/>
      <c r="H79" s="256"/>
      <c r="I79" s="256"/>
      <c r="J79" s="256"/>
      <c r="K79" s="256"/>
      <c r="L79" s="257"/>
      <c r="M79" s="228"/>
      <c r="N79" s="228"/>
      <c r="O79" s="228"/>
      <c r="P79" s="228"/>
      <c r="Q79" s="228"/>
      <c r="R79" s="259"/>
      <c r="S79" s="260"/>
      <c r="T79" s="260"/>
      <c r="U79" s="260"/>
      <c r="V79" s="261"/>
      <c r="W79" s="138"/>
      <c r="X79" s="140"/>
      <c r="Y79" s="144"/>
      <c r="Z79" s="142" t="str">
        <f>IFERROR(VLOOKUP(Y79, 【参考】数式用!$A$3:$B$46, 2, FALSE), "")</f>
        <v/>
      </c>
      <c r="AA79" s="36"/>
    </row>
    <row r="80" spans="1:27" ht="38.25" customHeight="1">
      <c r="A80" s="26"/>
      <c r="B80" s="126">
        <f t="shared" si="0"/>
        <v>41</v>
      </c>
      <c r="C80" s="255"/>
      <c r="D80" s="256"/>
      <c r="E80" s="256"/>
      <c r="F80" s="256"/>
      <c r="G80" s="256"/>
      <c r="H80" s="256"/>
      <c r="I80" s="256"/>
      <c r="J80" s="256"/>
      <c r="K80" s="256"/>
      <c r="L80" s="257"/>
      <c r="M80" s="228"/>
      <c r="N80" s="228"/>
      <c r="O80" s="228"/>
      <c r="P80" s="228"/>
      <c r="Q80" s="228"/>
      <c r="R80" s="259"/>
      <c r="S80" s="260"/>
      <c r="T80" s="260"/>
      <c r="U80" s="260"/>
      <c r="V80" s="261"/>
      <c r="W80" s="138"/>
      <c r="X80" s="140"/>
      <c r="Y80" s="144"/>
      <c r="Z80" s="142" t="str">
        <f>IFERROR(VLOOKUP(Y80, 【参考】数式用!$A$3:$B$46, 2, FALSE), "")</f>
        <v/>
      </c>
      <c r="AA80" s="36"/>
    </row>
    <row r="81" spans="1:27" ht="38.25" customHeight="1">
      <c r="A81" s="26"/>
      <c r="B81" s="126">
        <f t="shared" si="0"/>
        <v>42</v>
      </c>
      <c r="C81" s="255"/>
      <c r="D81" s="256"/>
      <c r="E81" s="256"/>
      <c r="F81" s="256"/>
      <c r="G81" s="256"/>
      <c r="H81" s="256"/>
      <c r="I81" s="256"/>
      <c r="J81" s="256"/>
      <c r="K81" s="256"/>
      <c r="L81" s="257"/>
      <c r="M81" s="228"/>
      <c r="N81" s="228"/>
      <c r="O81" s="228"/>
      <c r="P81" s="228"/>
      <c r="Q81" s="228"/>
      <c r="R81" s="259"/>
      <c r="S81" s="260"/>
      <c r="T81" s="260"/>
      <c r="U81" s="260"/>
      <c r="V81" s="261"/>
      <c r="W81" s="138"/>
      <c r="X81" s="140"/>
      <c r="Y81" s="144"/>
      <c r="Z81" s="142" t="str">
        <f>IFERROR(VLOOKUP(Y81, 【参考】数式用!$A$3:$B$46, 2, FALSE), "")</f>
        <v/>
      </c>
      <c r="AA81" s="36"/>
    </row>
    <row r="82" spans="1:27" ht="38.25" customHeight="1">
      <c r="A82" s="26"/>
      <c r="B82" s="126">
        <f t="shared" si="0"/>
        <v>43</v>
      </c>
      <c r="C82" s="255"/>
      <c r="D82" s="256"/>
      <c r="E82" s="256"/>
      <c r="F82" s="256"/>
      <c r="G82" s="256"/>
      <c r="H82" s="256"/>
      <c r="I82" s="256"/>
      <c r="J82" s="256"/>
      <c r="K82" s="256"/>
      <c r="L82" s="257"/>
      <c r="M82" s="228"/>
      <c r="N82" s="228"/>
      <c r="O82" s="228"/>
      <c r="P82" s="228"/>
      <c r="Q82" s="228"/>
      <c r="R82" s="259"/>
      <c r="S82" s="260"/>
      <c r="T82" s="260"/>
      <c r="U82" s="260"/>
      <c r="V82" s="261"/>
      <c r="W82" s="138"/>
      <c r="X82" s="140"/>
      <c r="Y82" s="144"/>
      <c r="Z82" s="142" t="str">
        <f>IFERROR(VLOOKUP(Y82, 【参考】数式用!$A$3:$B$46, 2, FALSE), "")</f>
        <v/>
      </c>
      <c r="AA82" s="36"/>
    </row>
    <row r="83" spans="1:27" ht="38.25" customHeight="1">
      <c r="A83" s="26"/>
      <c r="B83" s="126">
        <f t="shared" si="0"/>
        <v>44</v>
      </c>
      <c r="C83" s="255"/>
      <c r="D83" s="256"/>
      <c r="E83" s="256"/>
      <c r="F83" s="256"/>
      <c r="G83" s="256"/>
      <c r="H83" s="256"/>
      <c r="I83" s="256"/>
      <c r="J83" s="256"/>
      <c r="K83" s="256"/>
      <c r="L83" s="257"/>
      <c r="M83" s="228"/>
      <c r="N83" s="228"/>
      <c r="O83" s="228"/>
      <c r="P83" s="228"/>
      <c r="Q83" s="228"/>
      <c r="R83" s="259"/>
      <c r="S83" s="260"/>
      <c r="T83" s="260"/>
      <c r="U83" s="260"/>
      <c r="V83" s="261"/>
      <c r="W83" s="138"/>
      <c r="X83" s="140"/>
      <c r="Y83" s="144"/>
      <c r="Z83" s="142" t="str">
        <f>IFERROR(VLOOKUP(Y83, 【参考】数式用!$A$3:$B$46, 2, FALSE), "")</f>
        <v/>
      </c>
      <c r="AA83" s="36"/>
    </row>
    <row r="84" spans="1:27" ht="38.25" customHeight="1">
      <c r="A84" s="26"/>
      <c r="B84" s="126">
        <f t="shared" si="0"/>
        <v>45</v>
      </c>
      <c r="C84" s="255"/>
      <c r="D84" s="256"/>
      <c r="E84" s="256"/>
      <c r="F84" s="256"/>
      <c r="G84" s="256"/>
      <c r="H84" s="256"/>
      <c r="I84" s="256"/>
      <c r="J84" s="256"/>
      <c r="K84" s="256"/>
      <c r="L84" s="257"/>
      <c r="M84" s="228"/>
      <c r="N84" s="228"/>
      <c r="O84" s="228"/>
      <c r="P84" s="228"/>
      <c r="Q84" s="228"/>
      <c r="R84" s="259"/>
      <c r="S84" s="260"/>
      <c r="T84" s="260"/>
      <c r="U84" s="260"/>
      <c r="V84" s="261"/>
      <c r="W84" s="138"/>
      <c r="X84" s="140"/>
      <c r="Y84" s="144"/>
      <c r="Z84" s="142" t="str">
        <f>IFERROR(VLOOKUP(Y84, 【参考】数式用!$A$3:$B$46, 2, FALSE), "")</f>
        <v/>
      </c>
      <c r="AA84" s="36"/>
    </row>
    <row r="85" spans="1:27" ht="38.25" customHeight="1">
      <c r="A85" s="26"/>
      <c r="B85" s="126">
        <f t="shared" si="0"/>
        <v>46</v>
      </c>
      <c r="C85" s="255"/>
      <c r="D85" s="256"/>
      <c r="E85" s="256"/>
      <c r="F85" s="256"/>
      <c r="G85" s="256"/>
      <c r="H85" s="256"/>
      <c r="I85" s="256"/>
      <c r="J85" s="256"/>
      <c r="K85" s="256"/>
      <c r="L85" s="257"/>
      <c r="M85" s="228"/>
      <c r="N85" s="228"/>
      <c r="O85" s="228"/>
      <c r="P85" s="228"/>
      <c r="Q85" s="228"/>
      <c r="R85" s="259"/>
      <c r="S85" s="260"/>
      <c r="T85" s="260"/>
      <c r="U85" s="260"/>
      <c r="V85" s="261"/>
      <c r="W85" s="138"/>
      <c r="X85" s="140"/>
      <c r="Y85" s="144"/>
      <c r="Z85" s="142" t="str">
        <f>IFERROR(VLOOKUP(Y85, 【参考】数式用!$A$3:$B$46, 2, FALSE), "")</f>
        <v/>
      </c>
      <c r="AA85" s="36"/>
    </row>
    <row r="86" spans="1:27" ht="38.25" customHeight="1">
      <c r="A86" s="26"/>
      <c r="B86" s="126">
        <f t="shared" si="0"/>
        <v>47</v>
      </c>
      <c r="C86" s="255"/>
      <c r="D86" s="256"/>
      <c r="E86" s="256"/>
      <c r="F86" s="256"/>
      <c r="G86" s="256"/>
      <c r="H86" s="256"/>
      <c r="I86" s="256"/>
      <c r="J86" s="256"/>
      <c r="K86" s="256"/>
      <c r="L86" s="257"/>
      <c r="M86" s="228"/>
      <c r="N86" s="228"/>
      <c r="O86" s="228"/>
      <c r="P86" s="228"/>
      <c r="Q86" s="228"/>
      <c r="R86" s="259"/>
      <c r="S86" s="260"/>
      <c r="T86" s="260"/>
      <c r="U86" s="260"/>
      <c r="V86" s="261"/>
      <c r="W86" s="138"/>
      <c r="X86" s="140"/>
      <c r="Y86" s="144"/>
      <c r="Z86" s="142" t="str">
        <f>IFERROR(VLOOKUP(Y86, 【参考】数式用!$A$3:$B$46, 2, FALSE), "")</f>
        <v/>
      </c>
      <c r="AA86" s="36"/>
    </row>
    <row r="87" spans="1:27" ht="38.25" customHeight="1">
      <c r="A87" s="26"/>
      <c r="B87" s="126">
        <f t="shared" si="0"/>
        <v>48</v>
      </c>
      <c r="C87" s="255"/>
      <c r="D87" s="256"/>
      <c r="E87" s="256"/>
      <c r="F87" s="256"/>
      <c r="G87" s="256"/>
      <c r="H87" s="256"/>
      <c r="I87" s="256"/>
      <c r="J87" s="256"/>
      <c r="K87" s="256"/>
      <c r="L87" s="257"/>
      <c r="M87" s="228"/>
      <c r="N87" s="228"/>
      <c r="O87" s="228"/>
      <c r="P87" s="228"/>
      <c r="Q87" s="228"/>
      <c r="R87" s="259"/>
      <c r="S87" s="260"/>
      <c r="T87" s="260"/>
      <c r="U87" s="260"/>
      <c r="V87" s="261"/>
      <c r="W87" s="138"/>
      <c r="X87" s="140"/>
      <c r="Y87" s="144"/>
      <c r="Z87" s="142" t="str">
        <f>IFERROR(VLOOKUP(Y87, 【参考】数式用!$A$3:$B$46, 2, FALSE), "")</f>
        <v/>
      </c>
      <c r="AA87" s="36"/>
    </row>
    <row r="88" spans="1:27" ht="38.25" customHeight="1">
      <c r="A88" s="26"/>
      <c r="B88" s="126">
        <f t="shared" si="0"/>
        <v>49</v>
      </c>
      <c r="C88" s="255"/>
      <c r="D88" s="256"/>
      <c r="E88" s="256"/>
      <c r="F88" s="256"/>
      <c r="G88" s="256"/>
      <c r="H88" s="256"/>
      <c r="I88" s="256"/>
      <c r="J88" s="256"/>
      <c r="K88" s="256"/>
      <c r="L88" s="257"/>
      <c r="M88" s="228"/>
      <c r="N88" s="228"/>
      <c r="O88" s="228"/>
      <c r="P88" s="228"/>
      <c r="Q88" s="228"/>
      <c r="R88" s="259"/>
      <c r="S88" s="260"/>
      <c r="T88" s="260"/>
      <c r="U88" s="260"/>
      <c r="V88" s="261"/>
      <c r="W88" s="138"/>
      <c r="X88" s="140"/>
      <c r="Y88" s="144"/>
      <c r="Z88" s="142" t="str">
        <f>IFERROR(VLOOKUP(Y88, 【参考】数式用!$A$3:$B$46, 2, FALSE), "")</f>
        <v/>
      </c>
      <c r="AA88" s="36"/>
    </row>
    <row r="89" spans="1:27" ht="38.25" customHeight="1">
      <c r="A89" s="26"/>
      <c r="B89" s="126">
        <f t="shared" si="0"/>
        <v>50</v>
      </c>
      <c r="C89" s="255"/>
      <c r="D89" s="256"/>
      <c r="E89" s="256"/>
      <c r="F89" s="256"/>
      <c r="G89" s="256"/>
      <c r="H89" s="256"/>
      <c r="I89" s="256"/>
      <c r="J89" s="256"/>
      <c r="K89" s="256"/>
      <c r="L89" s="257"/>
      <c r="M89" s="228"/>
      <c r="N89" s="228"/>
      <c r="O89" s="228"/>
      <c r="P89" s="228"/>
      <c r="Q89" s="228"/>
      <c r="R89" s="259"/>
      <c r="S89" s="260"/>
      <c r="T89" s="260"/>
      <c r="U89" s="260"/>
      <c r="V89" s="261"/>
      <c r="W89" s="138"/>
      <c r="X89" s="140"/>
      <c r="Y89" s="144"/>
      <c r="Z89" s="142" t="str">
        <f>IFERROR(VLOOKUP(Y89, 【参考】数式用!$A$3:$B$46, 2, FALSE), "")</f>
        <v/>
      </c>
      <c r="AA89" s="36"/>
    </row>
    <row r="90" spans="1:27" ht="38.25" customHeight="1">
      <c r="A90" s="26"/>
      <c r="B90" s="126">
        <f t="shared" si="0"/>
        <v>51</v>
      </c>
      <c r="C90" s="255"/>
      <c r="D90" s="256"/>
      <c r="E90" s="256"/>
      <c r="F90" s="256"/>
      <c r="G90" s="256"/>
      <c r="H90" s="256"/>
      <c r="I90" s="256"/>
      <c r="J90" s="256"/>
      <c r="K90" s="256"/>
      <c r="L90" s="257"/>
      <c r="M90" s="228"/>
      <c r="N90" s="228"/>
      <c r="O90" s="228"/>
      <c r="P90" s="228"/>
      <c r="Q90" s="228"/>
      <c r="R90" s="259"/>
      <c r="S90" s="260"/>
      <c r="T90" s="260"/>
      <c r="U90" s="260"/>
      <c r="V90" s="261"/>
      <c r="W90" s="138"/>
      <c r="X90" s="140"/>
      <c r="Y90" s="144"/>
      <c r="Z90" s="142" t="str">
        <f>IFERROR(VLOOKUP(Y90, 【参考】数式用!$A$3:$B$46, 2, FALSE), "")</f>
        <v/>
      </c>
      <c r="AA90" s="36"/>
    </row>
    <row r="91" spans="1:27" ht="38.25" customHeight="1">
      <c r="A91" s="26"/>
      <c r="B91" s="126">
        <f t="shared" si="0"/>
        <v>52</v>
      </c>
      <c r="C91" s="255"/>
      <c r="D91" s="256"/>
      <c r="E91" s="256"/>
      <c r="F91" s="256"/>
      <c r="G91" s="256"/>
      <c r="H91" s="256"/>
      <c r="I91" s="256"/>
      <c r="J91" s="256"/>
      <c r="K91" s="256"/>
      <c r="L91" s="257"/>
      <c r="M91" s="228"/>
      <c r="N91" s="228"/>
      <c r="O91" s="228"/>
      <c r="P91" s="228"/>
      <c r="Q91" s="228"/>
      <c r="R91" s="259"/>
      <c r="S91" s="260"/>
      <c r="T91" s="260"/>
      <c r="U91" s="260"/>
      <c r="V91" s="261"/>
      <c r="W91" s="138"/>
      <c r="X91" s="140"/>
      <c r="Y91" s="144"/>
      <c r="Z91" s="142" t="str">
        <f>IFERROR(VLOOKUP(Y91, 【参考】数式用!$A$3:$B$46, 2, FALSE), "")</f>
        <v/>
      </c>
      <c r="AA91" s="36"/>
    </row>
    <row r="92" spans="1:27" ht="38.25" customHeight="1">
      <c r="A92" s="26"/>
      <c r="B92" s="126">
        <f t="shared" si="0"/>
        <v>53</v>
      </c>
      <c r="C92" s="255"/>
      <c r="D92" s="256"/>
      <c r="E92" s="256"/>
      <c r="F92" s="256"/>
      <c r="G92" s="256"/>
      <c r="H92" s="256"/>
      <c r="I92" s="256"/>
      <c r="J92" s="256"/>
      <c r="K92" s="256"/>
      <c r="L92" s="257"/>
      <c r="M92" s="228"/>
      <c r="N92" s="228"/>
      <c r="O92" s="228"/>
      <c r="P92" s="228"/>
      <c r="Q92" s="228"/>
      <c r="R92" s="259"/>
      <c r="S92" s="260"/>
      <c r="T92" s="260"/>
      <c r="U92" s="260"/>
      <c r="V92" s="261"/>
      <c r="W92" s="138"/>
      <c r="X92" s="140"/>
      <c r="Y92" s="144"/>
      <c r="Z92" s="142" t="str">
        <f>IFERROR(VLOOKUP(Y92, 【参考】数式用!$A$3:$B$46, 2, FALSE), "")</f>
        <v/>
      </c>
      <c r="AA92" s="36"/>
    </row>
    <row r="93" spans="1:27" ht="38.25" customHeight="1">
      <c r="A93" s="26"/>
      <c r="B93" s="126">
        <f t="shared" si="0"/>
        <v>54</v>
      </c>
      <c r="C93" s="255"/>
      <c r="D93" s="256"/>
      <c r="E93" s="256"/>
      <c r="F93" s="256"/>
      <c r="G93" s="256"/>
      <c r="H93" s="256"/>
      <c r="I93" s="256"/>
      <c r="J93" s="256"/>
      <c r="K93" s="256"/>
      <c r="L93" s="257"/>
      <c r="M93" s="228"/>
      <c r="N93" s="228"/>
      <c r="O93" s="228"/>
      <c r="P93" s="228"/>
      <c r="Q93" s="228"/>
      <c r="R93" s="259"/>
      <c r="S93" s="260"/>
      <c r="T93" s="260"/>
      <c r="U93" s="260"/>
      <c r="V93" s="261"/>
      <c r="W93" s="138"/>
      <c r="X93" s="140"/>
      <c r="Y93" s="144"/>
      <c r="Z93" s="142" t="str">
        <f>IFERROR(VLOOKUP(Y93, 【参考】数式用!$A$3:$B$46, 2, FALSE), "")</f>
        <v/>
      </c>
      <c r="AA93" s="36"/>
    </row>
    <row r="94" spans="1:27" ht="38.25" customHeight="1">
      <c r="A94" s="26"/>
      <c r="B94" s="126">
        <f t="shared" si="0"/>
        <v>55</v>
      </c>
      <c r="C94" s="255"/>
      <c r="D94" s="256"/>
      <c r="E94" s="256"/>
      <c r="F94" s="256"/>
      <c r="G94" s="256"/>
      <c r="H94" s="256"/>
      <c r="I94" s="256"/>
      <c r="J94" s="256"/>
      <c r="K94" s="256"/>
      <c r="L94" s="257"/>
      <c r="M94" s="228"/>
      <c r="N94" s="228"/>
      <c r="O94" s="228"/>
      <c r="P94" s="228"/>
      <c r="Q94" s="228"/>
      <c r="R94" s="259"/>
      <c r="S94" s="260"/>
      <c r="T94" s="260"/>
      <c r="U94" s="260"/>
      <c r="V94" s="261"/>
      <c r="W94" s="138"/>
      <c r="X94" s="140"/>
      <c r="Y94" s="144"/>
      <c r="Z94" s="142" t="str">
        <f>IFERROR(VLOOKUP(Y94, 【参考】数式用!$A$3:$B$46, 2, FALSE), "")</f>
        <v/>
      </c>
      <c r="AA94" s="36"/>
    </row>
    <row r="95" spans="1:27" ht="38.25" customHeight="1">
      <c r="A95" s="26"/>
      <c r="B95" s="126">
        <f t="shared" si="0"/>
        <v>56</v>
      </c>
      <c r="C95" s="255"/>
      <c r="D95" s="256"/>
      <c r="E95" s="256"/>
      <c r="F95" s="256"/>
      <c r="G95" s="256"/>
      <c r="H95" s="256"/>
      <c r="I95" s="256"/>
      <c r="J95" s="256"/>
      <c r="K95" s="256"/>
      <c r="L95" s="257"/>
      <c r="M95" s="228"/>
      <c r="N95" s="228"/>
      <c r="O95" s="228"/>
      <c r="P95" s="228"/>
      <c r="Q95" s="228"/>
      <c r="R95" s="259"/>
      <c r="S95" s="260"/>
      <c r="T95" s="260"/>
      <c r="U95" s="260"/>
      <c r="V95" s="261"/>
      <c r="W95" s="138"/>
      <c r="X95" s="140"/>
      <c r="Y95" s="144"/>
      <c r="Z95" s="142" t="str">
        <f>IFERROR(VLOOKUP(Y95, 【参考】数式用!$A$3:$B$46, 2, FALSE), "")</f>
        <v/>
      </c>
      <c r="AA95" s="36"/>
    </row>
    <row r="96" spans="1:27" ht="38.25" customHeight="1">
      <c r="A96" s="26"/>
      <c r="B96" s="126">
        <f t="shared" si="0"/>
        <v>57</v>
      </c>
      <c r="C96" s="255"/>
      <c r="D96" s="256"/>
      <c r="E96" s="256"/>
      <c r="F96" s="256"/>
      <c r="G96" s="256"/>
      <c r="H96" s="256"/>
      <c r="I96" s="256"/>
      <c r="J96" s="256"/>
      <c r="K96" s="256"/>
      <c r="L96" s="257"/>
      <c r="M96" s="228"/>
      <c r="N96" s="228"/>
      <c r="O96" s="228"/>
      <c r="P96" s="228"/>
      <c r="Q96" s="228"/>
      <c r="R96" s="259"/>
      <c r="S96" s="260"/>
      <c r="T96" s="260"/>
      <c r="U96" s="260"/>
      <c r="V96" s="261"/>
      <c r="W96" s="138"/>
      <c r="X96" s="140"/>
      <c r="Y96" s="144"/>
      <c r="Z96" s="142" t="str">
        <f>IFERROR(VLOOKUP(Y96, 【参考】数式用!$A$3:$B$46, 2, FALSE), "")</f>
        <v/>
      </c>
      <c r="AA96" s="36"/>
    </row>
    <row r="97" spans="1:27" ht="38.25" customHeight="1">
      <c r="A97" s="26"/>
      <c r="B97" s="126">
        <f t="shared" si="0"/>
        <v>58</v>
      </c>
      <c r="C97" s="255"/>
      <c r="D97" s="256"/>
      <c r="E97" s="256"/>
      <c r="F97" s="256"/>
      <c r="G97" s="256"/>
      <c r="H97" s="256"/>
      <c r="I97" s="256"/>
      <c r="J97" s="256"/>
      <c r="K97" s="256"/>
      <c r="L97" s="257"/>
      <c r="M97" s="228"/>
      <c r="N97" s="228"/>
      <c r="O97" s="228"/>
      <c r="P97" s="228"/>
      <c r="Q97" s="228"/>
      <c r="R97" s="259"/>
      <c r="S97" s="260"/>
      <c r="T97" s="260"/>
      <c r="U97" s="260"/>
      <c r="V97" s="261"/>
      <c r="W97" s="138"/>
      <c r="X97" s="140"/>
      <c r="Y97" s="144"/>
      <c r="Z97" s="142" t="str">
        <f>IFERROR(VLOOKUP(Y97, 【参考】数式用!$A$3:$B$46, 2, FALSE), "")</f>
        <v/>
      </c>
      <c r="AA97" s="36"/>
    </row>
    <row r="98" spans="1:27" ht="38.25" customHeight="1">
      <c r="A98" s="26"/>
      <c r="B98" s="126">
        <f t="shared" si="0"/>
        <v>59</v>
      </c>
      <c r="C98" s="255"/>
      <c r="D98" s="256"/>
      <c r="E98" s="256"/>
      <c r="F98" s="256"/>
      <c r="G98" s="256"/>
      <c r="H98" s="256"/>
      <c r="I98" s="256"/>
      <c r="J98" s="256"/>
      <c r="K98" s="256"/>
      <c r="L98" s="257"/>
      <c r="M98" s="228"/>
      <c r="N98" s="228"/>
      <c r="O98" s="228"/>
      <c r="P98" s="228"/>
      <c r="Q98" s="228"/>
      <c r="R98" s="259"/>
      <c r="S98" s="260"/>
      <c r="T98" s="260"/>
      <c r="U98" s="260"/>
      <c r="V98" s="261"/>
      <c r="W98" s="138"/>
      <c r="X98" s="140"/>
      <c r="Y98" s="144"/>
      <c r="Z98" s="142" t="str">
        <f>IFERROR(VLOOKUP(Y98, 【参考】数式用!$A$3:$B$46, 2, FALSE), "")</f>
        <v/>
      </c>
      <c r="AA98" s="36"/>
    </row>
    <row r="99" spans="1:27" ht="38.25" customHeight="1">
      <c r="A99" s="26"/>
      <c r="B99" s="126">
        <f t="shared" si="0"/>
        <v>60</v>
      </c>
      <c r="C99" s="255"/>
      <c r="D99" s="256"/>
      <c r="E99" s="256"/>
      <c r="F99" s="256"/>
      <c r="G99" s="256"/>
      <c r="H99" s="256"/>
      <c r="I99" s="256"/>
      <c r="J99" s="256"/>
      <c r="K99" s="256"/>
      <c r="L99" s="257"/>
      <c r="M99" s="228"/>
      <c r="N99" s="228"/>
      <c r="O99" s="228"/>
      <c r="P99" s="228"/>
      <c r="Q99" s="228"/>
      <c r="R99" s="259"/>
      <c r="S99" s="260"/>
      <c r="T99" s="260"/>
      <c r="U99" s="260"/>
      <c r="V99" s="261"/>
      <c r="W99" s="138"/>
      <c r="X99" s="140"/>
      <c r="Y99" s="144"/>
      <c r="Z99" s="142" t="str">
        <f>IFERROR(VLOOKUP(Y99, 【参考】数式用!$A$3:$B$46, 2, FALSE), "")</f>
        <v/>
      </c>
      <c r="AA99" s="36"/>
    </row>
    <row r="100" spans="1:27" ht="38.25" customHeight="1">
      <c r="A100" s="26"/>
      <c r="B100" s="126">
        <f t="shared" si="0"/>
        <v>61</v>
      </c>
      <c r="C100" s="255"/>
      <c r="D100" s="256"/>
      <c r="E100" s="256"/>
      <c r="F100" s="256"/>
      <c r="G100" s="256"/>
      <c r="H100" s="256"/>
      <c r="I100" s="256"/>
      <c r="J100" s="256"/>
      <c r="K100" s="256"/>
      <c r="L100" s="257"/>
      <c r="M100" s="228"/>
      <c r="N100" s="228"/>
      <c r="O100" s="228"/>
      <c r="P100" s="228"/>
      <c r="Q100" s="228"/>
      <c r="R100" s="259"/>
      <c r="S100" s="260"/>
      <c r="T100" s="260"/>
      <c r="U100" s="260"/>
      <c r="V100" s="261"/>
      <c r="W100" s="138"/>
      <c r="X100" s="140"/>
      <c r="Y100" s="144"/>
      <c r="Z100" s="142" t="str">
        <f>IFERROR(VLOOKUP(Y100, 【参考】数式用!$A$3:$B$46, 2, FALSE), "")</f>
        <v/>
      </c>
      <c r="AA100" s="36"/>
    </row>
    <row r="101" spans="1:27" ht="38.25" customHeight="1">
      <c r="A101" s="26"/>
      <c r="B101" s="126">
        <f t="shared" si="0"/>
        <v>62</v>
      </c>
      <c r="C101" s="255"/>
      <c r="D101" s="256"/>
      <c r="E101" s="256"/>
      <c r="F101" s="256"/>
      <c r="G101" s="256"/>
      <c r="H101" s="256"/>
      <c r="I101" s="256"/>
      <c r="J101" s="256"/>
      <c r="K101" s="256"/>
      <c r="L101" s="257"/>
      <c r="M101" s="228"/>
      <c r="N101" s="228"/>
      <c r="O101" s="228"/>
      <c r="P101" s="228"/>
      <c r="Q101" s="228"/>
      <c r="R101" s="259"/>
      <c r="S101" s="260"/>
      <c r="T101" s="260"/>
      <c r="U101" s="260"/>
      <c r="V101" s="261"/>
      <c r="W101" s="138"/>
      <c r="X101" s="140"/>
      <c r="Y101" s="144"/>
      <c r="Z101" s="142" t="str">
        <f>IFERROR(VLOOKUP(Y101, 【参考】数式用!$A$3:$B$46, 2, FALSE), "")</f>
        <v/>
      </c>
      <c r="AA101" s="36"/>
    </row>
    <row r="102" spans="1:27" ht="38.25" customHeight="1">
      <c r="A102" s="26"/>
      <c r="B102" s="126">
        <f t="shared" si="0"/>
        <v>63</v>
      </c>
      <c r="C102" s="255"/>
      <c r="D102" s="256"/>
      <c r="E102" s="256"/>
      <c r="F102" s="256"/>
      <c r="G102" s="256"/>
      <c r="H102" s="256"/>
      <c r="I102" s="256"/>
      <c r="J102" s="256"/>
      <c r="K102" s="256"/>
      <c r="L102" s="257"/>
      <c r="M102" s="228"/>
      <c r="N102" s="228"/>
      <c r="O102" s="228"/>
      <c r="P102" s="228"/>
      <c r="Q102" s="228"/>
      <c r="R102" s="259"/>
      <c r="S102" s="260"/>
      <c r="T102" s="260"/>
      <c r="U102" s="260"/>
      <c r="V102" s="261"/>
      <c r="W102" s="138"/>
      <c r="X102" s="140"/>
      <c r="Y102" s="144"/>
      <c r="Z102" s="142" t="str">
        <f>IFERROR(VLOOKUP(Y102, 【参考】数式用!$A$3:$B$46, 2, FALSE), "")</f>
        <v/>
      </c>
      <c r="AA102" s="36"/>
    </row>
    <row r="103" spans="1:27" ht="38.25" customHeight="1">
      <c r="A103" s="26"/>
      <c r="B103" s="126">
        <f t="shared" si="0"/>
        <v>64</v>
      </c>
      <c r="C103" s="255"/>
      <c r="D103" s="256"/>
      <c r="E103" s="256"/>
      <c r="F103" s="256"/>
      <c r="G103" s="256"/>
      <c r="H103" s="256"/>
      <c r="I103" s="256"/>
      <c r="J103" s="256"/>
      <c r="K103" s="256"/>
      <c r="L103" s="257"/>
      <c r="M103" s="228"/>
      <c r="N103" s="228"/>
      <c r="O103" s="228"/>
      <c r="P103" s="228"/>
      <c r="Q103" s="228"/>
      <c r="R103" s="259"/>
      <c r="S103" s="260"/>
      <c r="T103" s="260"/>
      <c r="U103" s="260"/>
      <c r="V103" s="261"/>
      <c r="W103" s="138"/>
      <c r="X103" s="140"/>
      <c r="Y103" s="144"/>
      <c r="Z103" s="142" t="str">
        <f>IFERROR(VLOOKUP(Y103, 【参考】数式用!$A$3:$B$46, 2, FALSE), "")</f>
        <v/>
      </c>
      <c r="AA103" s="36"/>
    </row>
    <row r="104" spans="1:27" ht="38.25" customHeight="1">
      <c r="A104" s="26"/>
      <c r="B104" s="126">
        <f t="shared" si="0"/>
        <v>65</v>
      </c>
      <c r="C104" s="255"/>
      <c r="D104" s="256"/>
      <c r="E104" s="256"/>
      <c r="F104" s="256"/>
      <c r="G104" s="256"/>
      <c r="H104" s="256"/>
      <c r="I104" s="256"/>
      <c r="J104" s="256"/>
      <c r="K104" s="256"/>
      <c r="L104" s="257"/>
      <c r="M104" s="228"/>
      <c r="N104" s="228"/>
      <c r="O104" s="228"/>
      <c r="P104" s="228"/>
      <c r="Q104" s="228"/>
      <c r="R104" s="259"/>
      <c r="S104" s="260"/>
      <c r="T104" s="260"/>
      <c r="U104" s="260"/>
      <c r="V104" s="261"/>
      <c r="W104" s="138"/>
      <c r="X104" s="140"/>
      <c r="Y104" s="144"/>
      <c r="Z104" s="142" t="str">
        <f>IFERROR(VLOOKUP(Y104, 【参考】数式用!$A$3:$B$46, 2, FALSE), "")</f>
        <v/>
      </c>
      <c r="AA104" s="36"/>
    </row>
    <row r="105" spans="1:27" ht="38.25" customHeight="1">
      <c r="A105" s="26"/>
      <c r="B105" s="126">
        <f t="shared" si="0"/>
        <v>66</v>
      </c>
      <c r="C105" s="255"/>
      <c r="D105" s="256"/>
      <c r="E105" s="256"/>
      <c r="F105" s="256"/>
      <c r="G105" s="256"/>
      <c r="H105" s="256"/>
      <c r="I105" s="256"/>
      <c r="J105" s="256"/>
      <c r="K105" s="256"/>
      <c r="L105" s="257"/>
      <c r="M105" s="228"/>
      <c r="N105" s="228"/>
      <c r="O105" s="228"/>
      <c r="P105" s="228"/>
      <c r="Q105" s="228"/>
      <c r="R105" s="259"/>
      <c r="S105" s="260"/>
      <c r="T105" s="260"/>
      <c r="U105" s="260"/>
      <c r="V105" s="261"/>
      <c r="W105" s="138"/>
      <c r="X105" s="140"/>
      <c r="Y105" s="144"/>
      <c r="Z105" s="142" t="str">
        <f>IFERROR(VLOOKUP(Y105, 【参考】数式用!$A$3:$B$46, 2, FALSE), "")</f>
        <v/>
      </c>
      <c r="AA105" s="36"/>
    </row>
    <row r="106" spans="1:27" ht="38.25" customHeight="1">
      <c r="A106" s="26"/>
      <c r="B106" s="126">
        <f t="shared" ref="B106:B139" si="1">B105+1</f>
        <v>67</v>
      </c>
      <c r="C106" s="255"/>
      <c r="D106" s="256"/>
      <c r="E106" s="256"/>
      <c r="F106" s="256"/>
      <c r="G106" s="256"/>
      <c r="H106" s="256"/>
      <c r="I106" s="256"/>
      <c r="J106" s="256"/>
      <c r="K106" s="256"/>
      <c r="L106" s="257"/>
      <c r="M106" s="228"/>
      <c r="N106" s="228"/>
      <c r="O106" s="228"/>
      <c r="P106" s="228"/>
      <c r="Q106" s="228"/>
      <c r="R106" s="259"/>
      <c r="S106" s="260"/>
      <c r="T106" s="260"/>
      <c r="U106" s="260"/>
      <c r="V106" s="261"/>
      <c r="W106" s="138"/>
      <c r="X106" s="140"/>
      <c r="Y106" s="144"/>
      <c r="Z106" s="142" t="str">
        <f>IFERROR(VLOOKUP(Y106, 【参考】数式用!$A$3:$B$46, 2, FALSE), "")</f>
        <v/>
      </c>
      <c r="AA106" s="36"/>
    </row>
    <row r="107" spans="1:27" ht="38.25" customHeight="1">
      <c r="A107" s="26"/>
      <c r="B107" s="126">
        <f t="shared" si="1"/>
        <v>68</v>
      </c>
      <c r="C107" s="255"/>
      <c r="D107" s="256"/>
      <c r="E107" s="256"/>
      <c r="F107" s="256"/>
      <c r="G107" s="256"/>
      <c r="H107" s="256"/>
      <c r="I107" s="256"/>
      <c r="J107" s="256"/>
      <c r="K107" s="256"/>
      <c r="L107" s="257"/>
      <c r="M107" s="228"/>
      <c r="N107" s="228"/>
      <c r="O107" s="228"/>
      <c r="P107" s="228"/>
      <c r="Q107" s="228"/>
      <c r="R107" s="259"/>
      <c r="S107" s="260"/>
      <c r="T107" s="260"/>
      <c r="U107" s="260"/>
      <c r="V107" s="261"/>
      <c r="W107" s="138"/>
      <c r="X107" s="140"/>
      <c r="Y107" s="144"/>
      <c r="Z107" s="142" t="str">
        <f>IFERROR(VLOOKUP(Y107, 【参考】数式用!$A$3:$B$46, 2, FALSE), "")</f>
        <v/>
      </c>
      <c r="AA107" s="36"/>
    </row>
    <row r="108" spans="1:27" ht="38.25" customHeight="1">
      <c r="A108" s="26"/>
      <c r="B108" s="126">
        <f t="shared" si="1"/>
        <v>69</v>
      </c>
      <c r="C108" s="255"/>
      <c r="D108" s="256"/>
      <c r="E108" s="256"/>
      <c r="F108" s="256"/>
      <c r="G108" s="256"/>
      <c r="H108" s="256"/>
      <c r="I108" s="256"/>
      <c r="J108" s="256"/>
      <c r="K108" s="256"/>
      <c r="L108" s="257"/>
      <c r="M108" s="228"/>
      <c r="N108" s="228"/>
      <c r="O108" s="228"/>
      <c r="P108" s="228"/>
      <c r="Q108" s="228"/>
      <c r="R108" s="259"/>
      <c r="S108" s="260"/>
      <c r="T108" s="260"/>
      <c r="U108" s="260"/>
      <c r="V108" s="261"/>
      <c r="W108" s="138"/>
      <c r="X108" s="140"/>
      <c r="Y108" s="144"/>
      <c r="Z108" s="142" t="str">
        <f>IFERROR(VLOOKUP(Y108, 【参考】数式用!$A$3:$B$46, 2, FALSE), "")</f>
        <v/>
      </c>
      <c r="AA108" s="36"/>
    </row>
    <row r="109" spans="1:27" ht="38.25" customHeight="1">
      <c r="A109" s="26"/>
      <c r="B109" s="126">
        <f t="shared" si="1"/>
        <v>70</v>
      </c>
      <c r="C109" s="255"/>
      <c r="D109" s="256"/>
      <c r="E109" s="256"/>
      <c r="F109" s="256"/>
      <c r="G109" s="256"/>
      <c r="H109" s="256"/>
      <c r="I109" s="256"/>
      <c r="J109" s="256"/>
      <c r="K109" s="256"/>
      <c r="L109" s="257"/>
      <c r="M109" s="228"/>
      <c r="N109" s="228"/>
      <c r="O109" s="228"/>
      <c r="P109" s="228"/>
      <c r="Q109" s="228"/>
      <c r="R109" s="259"/>
      <c r="S109" s="260"/>
      <c r="T109" s="260"/>
      <c r="U109" s="260"/>
      <c r="V109" s="261"/>
      <c r="W109" s="138"/>
      <c r="X109" s="140"/>
      <c r="Y109" s="144"/>
      <c r="Z109" s="142" t="str">
        <f>IFERROR(VLOOKUP(Y109, 【参考】数式用!$A$3:$B$46, 2, FALSE), "")</f>
        <v/>
      </c>
      <c r="AA109" s="36"/>
    </row>
    <row r="110" spans="1:27" ht="38.25" customHeight="1">
      <c r="A110" s="26"/>
      <c r="B110" s="126">
        <f t="shared" si="1"/>
        <v>71</v>
      </c>
      <c r="C110" s="255"/>
      <c r="D110" s="256"/>
      <c r="E110" s="256"/>
      <c r="F110" s="256"/>
      <c r="G110" s="256"/>
      <c r="H110" s="256"/>
      <c r="I110" s="256"/>
      <c r="J110" s="256"/>
      <c r="K110" s="256"/>
      <c r="L110" s="257"/>
      <c r="M110" s="228"/>
      <c r="N110" s="228"/>
      <c r="O110" s="228"/>
      <c r="P110" s="228"/>
      <c r="Q110" s="228"/>
      <c r="R110" s="259"/>
      <c r="S110" s="260"/>
      <c r="T110" s="260"/>
      <c r="U110" s="260"/>
      <c r="V110" s="261"/>
      <c r="W110" s="138"/>
      <c r="X110" s="140"/>
      <c r="Y110" s="144"/>
      <c r="Z110" s="142" t="str">
        <f>IFERROR(VLOOKUP(Y110, 【参考】数式用!$A$3:$B$46, 2, FALSE), "")</f>
        <v/>
      </c>
      <c r="AA110" s="36"/>
    </row>
    <row r="111" spans="1:27" ht="38.25" customHeight="1">
      <c r="A111" s="26"/>
      <c r="B111" s="126">
        <f t="shared" si="1"/>
        <v>72</v>
      </c>
      <c r="C111" s="255"/>
      <c r="D111" s="256"/>
      <c r="E111" s="256"/>
      <c r="F111" s="256"/>
      <c r="G111" s="256"/>
      <c r="H111" s="256"/>
      <c r="I111" s="256"/>
      <c r="J111" s="256"/>
      <c r="K111" s="256"/>
      <c r="L111" s="257"/>
      <c r="M111" s="228"/>
      <c r="N111" s="228"/>
      <c r="O111" s="228"/>
      <c r="P111" s="228"/>
      <c r="Q111" s="228"/>
      <c r="R111" s="259"/>
      <c r="S111" s="260"/>
      <c r="T111" s="260"/>
      <c r="U111" s="260"/>
      <c r="V111" s="261"/>
      <c r="W111" s="138"/>
      <c r="X111" s="140"/>
      <c r="Y111" s="144"/>
      <c r="Z111" s="142" t="str">
        <f>IFERROR(VLOOKUP(Y111, 【参考】数式用!$A$3:$B$46, 2, FALSE), "")</f>
        <v/>
      </c>
      <c r="AA111" s="36"/>
    </row>
    <row r="112" spans="1:27" ht="38.25" customHeight="1">
      <c r="A112" s="26"/>
      <c r="B112" s="126">
        <f t="shared" si="1"/>
        <v>73</v>
      </c>
      <c r="C112" s="255"/>
      <c r="D112" s="256"/>
      <c r="E112" s="256"/>
      <c r="F112" s="256"/>
      <c r="G112" s="256"/>
      <c r="H112" s="256"/>
      <c r="I112" s="256"/>
      <c r="J112" s="256"/>
      <c r="K112" s="256"/>
      <c r="L112" s="257"/>
      <c r="M112" s="228"/>
      <c r="N112" s="228"/>
      <c r="O112" s="228"/>
      <c r="P112" s="228"/>
      <c r="Q112" s="228"/>
      <c r="R112" s="259"/>
      <c r="S112" s="260"/>
      <c r="T112" s="260"/>
      <c r="U112" s="260"/>
      <c r="V112" s="261"/>
      <c r="W112" s="138"/>
      <c r="X112" s="140"/>
      <c r="Y112" s="144"/>
      <c r="Z112" s="142" t="str">
        <f>IFERROR(VLOOKUP(Y112, 【参考】数式用!$A$3:$B$46, 2, FALSE), "")</f>
        <v/>
      </c>
      <c r="AA112" s="36"/>
    </row>
    <row r="113" spans="1:27" ht="38.25" customHeight="1">
      <c r="A113" s="26"/>
      <c r="B113" s="126">
        <f t="shared" si="1"/>
        <v>74</v>
      </c>
      <c r="C113" s="255"/>
      <c r="D113" s="256"/>
      <c r="E113" s="256"/>
      <c r="F113" s="256"/>
      <c r="G113" s="256"/>
      <c r="H113" s="256"/>
      <c r="I113" s="256"/>
      <c r="J113" s="256"/>
      <c r="K113" s="256"/>
      <c r="L113" s="257"/>
      <c r="M113" s="228"/>
      <c r="N113" s="228"/>
      <c r="O113" s="228"/>
      <c r="P113" s="228"/>
      <c r="Q113" s="228"/>
      <c r="R113" s="259"/>
      <c r="S113" s="260"/>
      <c r="T113" s="260"/>
      <c r="U113" s="260"/>
      <c r="V113" s="261"/>
      <c r="W113" s="138"/>
      <c r="X113" s="140"/>
      <c r="Y113" s="144"/>
      <c r="Z113" s="142" t="str">
        <f>IFERROR(VLOOKUP(Y113, 【参考】数式用!$A$3:$B$46, 2, FALSE), "")</f>
        <v/>
      </c>
      <c r="AA113" s="36"/>
    </row>
    <row r="114" spans="1:27" ht="38.25" customHeight="1">
      <c r="A114" s="26"/>
      <c r="B114" s="126">
        <f t="shared" si="1"/>
        <v>75</v>
      </c>
      <c r="C114" s="255"/>
      <c r="D114" s="256"/>
      <c r="E114" s="256"/>
      <c r="F114" s="256"/>
      <c r="G114" s="256"/>
      <c r="H114" s="256"/>
      <c r="I114" s="256"/>
      <c r="J114" s="256"/>
      <c r="K114" s="256"/>
      <c r="L114" s="257"/>
      <c r="M114" s="228"/>
      <c r="N114" s="228"/>
      <c r="O114" s="228"/>
      <c r="P114" s="228"/>
      <c r="Q114" s="228"/>
      <c r="R114" s="259"/>
      <c r="S114" s="260"/>
      <c r="T114" s="260"/>
      <c r="U114" s="260"/>
      <c r="V114" s="261"/>
      <c r="W114" s="138"/>
      <c r="X114" s="140"/>
      <c r="Y114" s="144"/>
      <c r="Z114" s="142" t="str">
        <f>IFERROR(VLOOKUP(Y114, 【参考】数式用!$A$3:$B$46, 2, FALSE), "")</f>
        <v/>
      </c>
      <c r="AA114" s="36"/>
    </row>
    <row r="115" spans="1:27" ht="38.25" customHeight="1">
      <c r="A115" s="26"/>
      <c r="B115" s="126">
        <f t="shared" si="1"/>
        <v>76</v>
      </c>
      <c r="C115" s="255"/>
      <c r="D115" s="256"/>
      <c r="E115" s="256"/>
      <c r="F115" s="256"/>
      <c r="G115" s="256"/>
      <c r="H115" s="256"/>
      <c r="I115" s="256"/>
      <c r="J115" s="256"/>
      <c r="K115" s="256"/>
      <c r="L115" s="257"/>
      <c r="M115" s="228"/>
      <c r="N115" s="228"/>
      <c r="O115" s="228"/>
      <c r="P115" s="228"/>
      <c r="Q115" s="228"/>
      <c r="R115" s="259"/>
      <c r="S115" s="260"/>
      <c r="T115" s="260"/>
      <c r="U115" s="260"/>
      <c r="V115" s="261"/>
      <c r="W115" s="138"/>
      <c r="X115" s="140"/>
      <c r="Y115" s="144"/>
      <c r="Z115" s="142" t="str">
        <f>IFERROR(VLOOKUP(Y115, 【参考】数式用!$A$3:$B$46, 2, FALSE), "")</f>
        <v/>
      </c>
      <c r="AA115" s="36"/>
    </row>
    <row r="116" spans="1:27" ht="38.25" customHeight="1">
      <c r="A116" s="26"/>
      <c r="B116" s="126">
        <f t="shared" si="1"/>
        <v>77</v>
      </c>
      <c r="C116" s="255"/>
      <c r="D116" s="256"/>
      <c r="E116" s="256"/>
      <c r="F116" s="256"/>
      <c r="G116" s="256"/>
      <c r="H116" s="256"/>
      <c r="I116" s="256"/>
      <c r="J116" s="256"/>
      <c r="K116" s="256"/>
      <c r="L116" s="257"/>
      <c r="M116" s="228"/>
      <c r="N116" s="228"/>
      <c r="O116" s="228"/>
      <c r="P116" s="228"/>
      <c r="Q116" s="228"/>
      <c r="R116" s="259"/>
      <c r="S116" s="260"/>
      <c r="T116" s="260"/>
      <c r="U116" s="260"/>
      <c r="V116" s="261"/>
      <c r="W116" s="138"/>
      <c r="X116" s="140"/>
      <c r="Y116" s="144"/>
      <c r="Z116" s="142" t="str">
        <f>IFERROR(VLOOKUP(Y116, 【参考】数式用!$A$3:$B$46, 2, FALSE), "")</f>
        <v/>
      </c>
      <c r="AA116" s="36"/>
    </row>
    <row r="117" spans="1:27" ht="38.25" customHeight="1">
      <c r="A117" s="26"/>
      <c r="B117" s="126">
        <f t="shared" si="1"/>
        <v>78</v>
      </c>
      <c r="C117" s="255"/>
      <c r="D117" s="256"/>
      <c r="E117" s="256"/>
      <c r="F117" s="256"/>
      <c r="G117" s="256"/>
      <c r="H117" s="256"/>
      <c r="I117" s="256"/>
      <c r="J117" s="256"/>
      <c r="K117" s="256"/>
      <c r="L117" s="257"/>
      <c r="M117" s="228"/>
      <c r="N117" s="228"/>
      <c r="O117" s="228"/>
      <c r="P117" s="228"/>
      <c r="Q117" s="228"/>
      <c r="R117" s="259"/>
      <c r="S117" s="260"/>
      <c r="T117" s="260"/>
      <c r="U117" s="260"/>
      <c r="V117" s="261"/>
      <c r="W117" s="138"/>
      <c r="X117" s="140"/>
      <c r="Y117" s="144"/>
      <c r="Z117" s="142" t="str">
        <f>IFERROR(VLOOKUP(Y117, 【参考】数式用!$A$3:$B$46, 2, FALSE), "")</f>
        <v/>
      </c>
      <c r="AA117" s="36"/>
    </row>
    <row r="118" spans="1:27" ht="38.25" customHeight="1">
      <c r="A118" s="26"/>
      <c r="B118" s="126">
        <f t="shared" si="1"/>
        <v>79</v>
      </c>
      <c r="C118" s="255"/>
      <c r="D118" s="256"/>
      <c r="E118" s="256"/>
      <c r="F118" s="256"/>
      <c r="G118" s="256"/>
      <c r="H118" s="256"/>
      <c r="I118" s="256"/>
      <c r="J118" s="256"/>
      <c r="K118" s="256"/>
      <c r="L118" s="257"/>
      <c r="M118" s="228"/>
      <c r="N118" s="228"/>
      <c r="O118" s="228"/>
      <c r="P118" s="228"/>
      <c r="Q118" s="228"/>
      <c r="R118" s="259"/>
      <c r="S118" s="260"/>
      <c r="T118" s="260"/>
      <c r="U118" s="260"/>
      <c r="V118" s="261"/>
      <c r="W118" s="138"/>
      <c r="X118" s="140"/>
      <c r="Y118" s="144"/>
      <c r="Z118" s="142" t="str">
        <f>IFERROR(VLOOKUP(Y118, 【参考】数式用!$A$3:$B$46, 2, FALSE), "")</f>
        <v/>
      </c>
      <c r="AA118" s="36"/>
    </row>
    <row r="119" spans="1:27" ht="38.25" customHeight="1">
      <c r="A119" s="26"/>
      <c r="B119" s="126">
        <f t="shared" si="1"/>
        <v>80</v>
      </c>
      <c r="C119" s="255"/>
      <c r="D119" s="256"/>
      <c r="E119" s="256"/>
      <c r="F119" s="256"/>
      <c r="G119" s="256"/>
      <c r="H119" s="256"/>
      <c r="I119" s="256"/>
      <c r="J119" s="256"/>
      <c r="K119" s="256"/>
      <c r="L119" s="257"/>
      <c r="M119" s="228"/>
      <c r="N119" s="228"/>
      <c r="O119" s="228"/>
      <c r="P119" s="228"/>
      <c r="Q119" s="228"/>
      <c r="R119" s="259"/>
      <c r="S119" s="260"/>
      <c r="T119" s="260"/>
      <c r="U119" s="260"/>
      <c r="V119" s="261"/>
      <c r="W119" s="138"/>
      <c r="X119" s="140"/>
      <c r="Y119" s="144"/>
      <c r="Z119" s="142" t="str">
        <f>IFERROR(VLOOKUP(Y119, 【参考】数式用!$A$3:$B$46, 2, FALSE), "")</f>
        <v/>
      </c>
      <c r="AA119" s="36"/>
    </row>
    <row r="120" spans="1:27" ht="38.25" customHeight="1">
      <c r="A120" s="26"/>
      <c r="B120" s="126">
        <f t="shared" si="1"/>
        <v>81</v>
      </c>
      <c r="C120" s="255"/>
      <c r="D120" s="256"/>
      <c r="E120" s="256"/>
      <c r="F120" s="256"/>
      <c r="G120" s="256"/>
      <c r="H120" s="256"/>
      <c r="I120" s="256"/>
      <c r="J120" s="256"/>
      <c r="K120" s="256"/>
      <c r="L120" s="257"/>
      <c r="M120" s="228"/>
      <c r="N120" s="228"/>
      <c r="O120" s="228"/>
      <c r="P120" s="228"/>
      <c r="Q120" s="228"/>
      <c r="R120" s="259"/>
      <c r="S120" s="260"/>
      <c r="T120" s="260"/>
      <c r="U120" s="260"/>
      <c r="V120" s="261"/>
      <c r="W120" s="138"/>
      <c r="X120" s="140"/>
      <c r="Y120" s="144"/>
      <c r="Z120" s="142" t="str">
        <f>IFERROR(VLOOKUP(Y120, 【参考】数式用!$A$3:$B$46, 2, FALSE), "")</f>
        <v/>
      </c>
      <c r="AA120" s="36"/>
    </row>
    <row r="121" spans="1:27" ht="38.25" customHeight="1">
      <c r="A121" s="26"/>
      <c r="B121" s="126">
        <f t="shared" si="1"/>
        <v>82</v>
      </c>
      <c r="C121" s="255"/>
      <c r="D121" s="256"/>
      <c r="E121" s="256"/>
      <c r="F121" s="256"/>
      <c r="G121" s="256"/>
      <c r="H121" s="256"/>
      <c r="I121" s="256"/>
      <c r="J121" s="256"/>
      <c r="K121" s="256"/>
      <c r="L121" s="257"/>
      <c r="M121" s="228"/>
      <c r="N121" s="228"/>
      <c r="O121" s="228"/>
      <c r="P121" s="228"/>
      <c r="Q121" s="228"/>
      <c r="R121" s="259"/>
      <c r="S121" s="260"/>
      <c r="T121" s="260"/>
      <c r="U121" s="260"/>
      <c r="V121" s="261"/>
      <c r="W121" s="138"/>
      <c r="X121" s="140"/>
      <c r="Y121" s="144"/>
      <c r="Z121" s="142" t="str">
        <f>IFERROR(VLOOKUP(Y121, 【参考】数式用!$A$3:$B$46, 2, FALSE), "")</f>
        <v/>
      </c>
      <c r="AA121" s="36"/>
    </row>
    <row r="122" spans="1:27" ht="38.25" customHeight="1">
      <c r="A122" s="26"/>
      <c r="B122" s="126">
        <f t="shared" si="1"/>
        <v>83</v>
      </c>
      <c r="C122" s="255"/>
      <c r="D122" s="256"/>
      <c r="E122" s="256"/>
      <c r="F122" s="256"/>
      <c r="G122" s="256"/>
      <c r="H122" s="256"/>
      <c r="I122" s="256"/>
      <c r="J122" s="256"/>
      <c r="K122" s="256"/>
      <c r="L122" s="257"/>
      <c r="M122" s="228"/>
      <c r="N122" s="228"/>
      <c r="O122" s="228"/>
      <c r="P122" s="228"/>
      <c r="Q122" s="228"/>
      <c r="R122" s="259"/>
      <c r="S122" s="260"/>
      <c r="T122" s="260"/>
      <c r="U122" s="260"/>
      <c r="V122" s="261"/>
      <c r="W122" s="138"/>
      <c r="X122" s="140"/>
      <c r="Y122" s="144"/>
      <c r="Z122" s="142" t="str">
        <f>IFERROR(VLOOKUP(Y122, 【参考】数式用!$A$3:$B$46, 2, FALSE), "")</f>
        <v/>
      </c>
      <c r="AA122" s="36"/>
    </row>
    <row r="123" spans="1:27" ht="38.25" customHeight="1">
      <c r="A123" s="26"/>
      <c r="B123" s="126">
        <f t="shared" si="1"/>
        <v>84</v>
      </c>
      <c r="C123" s="255"/>
      <c r="D123" s="256"/>
      <c r="E123" s="256"/>
      <c r="F123" s="256"/>
      <c r="G123" s="256"/>
      <c r="H123" s="256"/>
      <c r="I123" s="256"/>
      <c r="J123" s="256"/>
      <c r="K123" s="256"/>
      <c r="L123" s="257"/>
      <c r="M123" s="228"/>
      <c r="N123" s="228"/>
      <c r="O123" s="228"/>
      <c r="P123" s="228"/>
      <c r="Q123" s="228"/>
      <c r="R123" s="259"/>
      <c r="S123" s="260"/>
      <c r="T123" s="260"/>
      <c r="U123" s="260"/>
      <c r="V123" s="261"/>
      <c r="W123" s="138"/>
      <c r="X123" s="140"/>
      <c r="Y123" s="144"/>
      <c r="Z123" s="142" t="str">
        <f>IFERROR(VLOOKUP(Y123, 【参考】数式用!$A$3:$B$46, 2, FALSE), "")</f>
        <v/>
      </c>
      <c r="AA123" s="36"/>
    </row>
    <row r="124" spans="1:27" ht="38.25" customHeight="1">
      <c r="A124" s="26"/>
      <c r="B124" s="126">
        <f t="shared" si="1"/>
        <v>85</v>
      </c>
      <c r="C124" s="255"/>
      <c r="D124" s="256"/>
      <c r="E124" s="256"/>
      <c r="F124" s="256"/>
      <c r="G124" s="256"/>
      <c r="H124" s="256"/>
      <c r="I124" s="256"/>
      <c r="J124" s="256"/>
      <c r="K124" s="256"/>
      <c r="L124" s="257"/>
      <c r="M124" s="228"/>
      <c r="N124" s="228"/>
      <c r="O124" s="228"/>
      <c r="P124" s="228"/>
      <c r="Q124" s="228"/>
      <c r="R124" s="259"/>
      <c r="S124" s="260"/>
      <c r="T124" s="260"/>
      <c r="U124" s="260"/>
      <c r="V124" s="261"/>
      <c r="W124" s="138"/>
      <c r="X124" s="140"/>
      <c r="Y124" s="144"/>
      <c r="Z124" s="142" t="str">
        <f>IFERROR(VLOOKUP(Y124, 【参考】数式用!$A$3:$B$46, 2, FALSE), "")</f>
        <v/>
      </c>
      <c r="AA124" s="36"/>
    </row>
    <row r="125" spans="1:27" ht="38.25" customHeight="1">
      <c r="A125" s="26"/>
      <c r="B125" s="126">
        <f t="shared" si="1"/>
        <v>86</v>
      </c>
      <c r="C125" s="255"/>
      <c r="D125" s="256"/>
      <c r="E125" s="256"/>
      <c r="F125" s="256"/>
      <c r="G125" s="256"/>
      <c r="H125" s="256"/>
      <c r="I125" s="256"/>
      <c r="J125" s="256"/>
      <c r="K125" s="256"/>
      <c r="L125" s="257"/>
      <c r="M125" s="228"/>
      <c r="N125" s="228"/>
      <c r="O125" s="228"/>
      <c r="P125" s="228"/>
      <c r="Q125" s="228"/>
      <c r="R125" s="259"/>
      <c r="S125" s="260"/>
      <c r="T125" s="260"/>
      <c r="U125" s="260"/>
      <c r="V125" s="261"/>
      <c r="W125" s="138"/>
      <c r="X125" s="140"/>
      <c r="Y125" s="144"/>
      <c r="Z125" s="142" t="str">
        <f>IFERROR(VLOOKUP(Y125, 【参考】数式用!$A$3:$B$46, 2, FALSE), "")</f>
        <v/>
      </c>
      <c r="AA125" s="36"/>
    </row>
    <row r="126" spans="1:27" ht="38.25" customHeight="1">
      <c r="A126" s="26"/>
      <c r="B126" s="126">
        <f t="shared" si="1"/>
        <v>87</v>
      </c>
      <c r="C126" s="255"/>
      <c r="D126" s="256"/>
      <c r="E126" s="256"/>
      <c r="F126" s="256"/>
      <c r="G126" s="256"/>
      <c r="H126" s="256"/>
      <c r="I126" s="256"/>
      <c r="J126" s="256"/>
      <c r="K126" s="256"/>
      <c r="L126" s="257"/>
      <c r="M126" s="228"/>
      <c r="N126" s="228"/>
      <c r="O126" s="228"/>
      <c r="P126" s="228"/>
      <c r="Q126" s="228"/>
      <c r="R126" s="259"/>
      <c r="S126" s="260"/>
      <c r="T126" s="260"/>
      <c r="U126" s="260"/>
      <c r="V126" s="261"/>
      <c r="W126" s="138"/>
      <c r="X126" s="140"/>
      <c r="Y126" s="144"/>
      <c r="Z126" s="142" t="str">
        <f>IFERROR(VLOOKUP(Y126, 【参考】数式用!$A$3:$B$46, 2, FALSE), "")</f>
        <v/>
      </c>
      <c r="AA126" s="36"/>
    </row>
    <row r="127" spans="1:27" ht="38.25" customHeight="1">
      <c r="A127" s="26"/>
      <c r="B127" s="126">
        <f t="shared" si="1"/>
        <v>88</v>
      </c>
      <c r="C127" s="255"/>
      <c r="D127" s="256"/>
      <c r="E127" s="256"/>
      <c r="F127" s="256"/>
      <c r="G127" s="256"/>
      <c r="H127" s="256"/>
      <c r="I127" s="256"/>
      <c r="J127" s="256"/>
      <c r="K127" s="256"/>
      <c r="L127" s="257"/>
      <c r="M127" s="228"/>
      <c r="N127" s="228"/>
      <c r="O127" s="228"/>
      <c r="P127" s="228"/>
      <c r="Q127" s="228"/>
      <c r="R127" s="259"/>
      <c r="S127" s="260"/>
      <c r="T127" s="260"/>
      <c r="U127" s="260"/>
      <c r="V127" s="261"/>
      <c r="W127" s="138"/>
      <c r="X127" s="140"/>
      <c r="Y127" s="144"/>
      <c r="Z127" s="142" t="str">
        <f>IFERROR(VLOOKUP(Y127, 【参考】数式用!$A$3:$B$46, 2, FALSE), "")</f>
        <v/>
      </c>
      <c r="AA127" s="36"/>
    </row>
    <row r="128" spans="1:27" ht="38.25" customHeight="1">
      <c r="A128" s="26"/>
      <c r="B128" s="126">
        <f t="shared" si="1"/>
        <v>89</v>
      </c>
      <c r="C128" s="255"/>
      <c r="D128" s="256"/>
      <c r="E128" s="256"/>
      <c r="F128" s="256"/>
      <c r="G128" s="256"/>
      <c r="H128" s="256"/>
      <c r="I128" s="256"/>
      <c r="J128" s="256"/>
      <c r="K128" s="256"/>
      <c r="L128" s="257"/>
      <c r="M128" s="228"/>
      <c r="N128" s="228"/>
      <c r="O128" s="228"/>
      <c r="P128" s="228"/>
      <c r="Q128" s="228"/>
      <c r="R128" s="259"/>
      <c r="S128" s="260"/>
      <c r="T128" s="260"/>
      <c r="U128" s="260"/>
      <c r="V128" s="261"/>
      <c r="W128" s="138"/>
      <c r="X128" s="140"/>
      <c r="Y128" s="144"/>
      <c r="Z128" s="142" t="str">
        <f>IFERROR(VLOOKUP(Y128, 【参考】数式用!$A$3:$B$46, 2, FALSE), "")</f>
        <v/>
      </c>
      <c r="AA128" s="36"/>
    </row>
    <row r="129" spans="1:27" ht="38.25" customHeight="1">
      <c r="A129" s="26"/>
      <c r="B129" s="126">
        <f t="shared" si="1"/>
        <v>90</v>
      </c>
      <c r="C129" s="255"/>
      <c r="D129" s="256"/>
      <c r="E129" s="256"/>
      <c r="F129" s="256"/>
      <c r="G129" s="256"/>
      <c r="H129" s="256"/>
      <c r="I129" s="256"/>
      <c r="J129" s="256"/>
      <c r="K129" s="256"/>
      <c r="L129" s="257"/>
      <c r="M129" s="228"/>
      <c r="N129" s="228"/>
      <c r="O129" s="228"/>
      <c r="P129" s="228"/>
      <c r="Q129" s="228"/>
      <c r="R129" s="259"/>
      <c r="S129" s="260"/>
      <c r="T129" s="260"/>
      <c r="U129" s="260"/>
      <c r="V129" s="261"/>
      <c r="W129" s="138"/>
      <c r="X129" s="140"/>
      <c r="Y129" s="144"/>
      <c r="Z129" s="142" t="str">
        <f>IFERROR(VLOOKUP(Y129, 【参考】数式用!$A$3:$B$46, 2, FALSE), "")</f>
        <v/>
      </c>
      <c r="AA129" s="36"/>
    </row>
    <row r="130" spans="1:27" ht="38.25" customHeight="1">
      <c r="A130" s="26"/>
      <c r="B130" s="126">
        <f t="shared" si="1"/>
        <v>91</v>
      </c>
      <c r="C130" s="255"/>
      <c r="D130" s="256"/>
      <c r="E130" s="256"/>
      <c r="F130" s="256"/>
      <c r="G130" s="256"/>
      <c r="H130" s="256"/>
      <c r="I130" s="256"/>
      <c r="J130" s="256"/>
      <c r="K130" s="256"/>
      <c r="L130" s="257"/>
      <c r="M130" s="228"/>
      <c r="N130" s="228"/>
      <c r="O130" s="228"/>
      <c r="P130" s="228"/>
      <c r="Q130" s="228"/>
      <c r="R130" s="259"/>
      <c r="S130" s="260"/>
      <c r="T130" s="260"/>
      <c r="U130" s="260"/>
      <c r="V130" s="261"/>
      <c r="W130" s="138"/>
      <c r="X130" s="140"/>
      <c r="Y130" s="144"/>
      <c r="Z130" s="142" t="str">
        <f>IFERROR(VLOOKUP(Y130, 【参考】数式用!$A$3:$B$46, 2, FALSE), "")</f>
        <v/>
      </c>
      <c r="AA130" s="36"/>
    </row>
    <row r="131" spans="1:27" ht="38.25" customHeight="1">
      <c r="A131" s="26"/>
      <c r="B131" s="126">
        <f t="shared" si="1"/>
        <v>92</v>
      </c>
      <c r="C131" s="255"/>
      <c r="D131" s="256"/>
      <c r="E131" s="256"/>
      <c r="F131" s="256"/>
      <c r="G131" s="256"/>
      <c r="H131" s="256"/>
      <c r="I131" s="256"/>
      <c r="J131" s="256"/>
      <c r="K131" s="256"/>
      <c r="L131" s="257"/>
      <c r="M131" s="228"/>
      <c r="N131" s="228"/>
      <c r="O131" s="228"/>
      <c r="P131" s="228"/>
      <c r="Q131" s="228"/>
      <c r="R131" s="259"/>
      <c r="S131" s="260"/>
      <c r="T131" s="260"/>
      <c r="U131" s="260"/>
      <c r="V131" s="261"/>
      <c r="W131" s="138"/>
      <c r="X131" s="140"/>
      <c r="Y131" s="144"/>
      <c r="Z131" s="142" t="str">
        <f>IFERROR(VLOOKUP(Y131, 【参考】数式用!$A$3:$B$46, 2, FALSE), "")</f>
        <v/>
      </c>
      <c r="AA131" s="36"/>
    </row>
    <row r="132" spans="1:27" ht="38.25" customHeight="1">
      <c r="A132" s="26"/>
      <c r="B132" s="126">
        <f t="shared" si="1"/>
        <v>93</v>
      </c>
      <c r="C132" s="255"/>
      <c r="D132" s="256"/>
      <c r="E132" s="256"/>
      <c r="F132" s="256"/>
      <c r="G132" s="256"/>
      <c r="H132" s="256"/>
      <c r="I132" s="256"/>
      <c r="J132" s="256"/>
      <c r="K132" s="256"/>
      <c r="L132" s="257"/>
      <c r="M132" s="228"/>
      <c r="N132" s="228"/>
      <c r="O132" s="228"/>
      <c r="P132" s="228"/>
      <c r="Q132" s="228"/>
      <c r="R132" s="259"/>
      <c r="S132" s="260"/>
      <c r="T132" s="260"/>
      <c r="U132" s="260"/>
      <c r="V132" s="261"/>
      <c r="W132" s="138"/>
      <c r="X132" s="140"/>
      <c r="Y132" s="144"/>
      <c r="Z132" s="142" t="str">
        <f>IFERROR(VLOOKUP(Y132, 【参考】数式用!$A$3:$B$46, 2, FALSE), "")</f>
        <v/>
      </c>
      <c r="AA132" s="36"/>
    </row>
    <row r="133" spans="1:27" ht="38.25" customHeight="1">
      <c r="A133" s="26"/>
      <c r="B133" s="126">
        <f t="shared" si="1"/>
        <v>94</v>
      </c>
      <c r="C133" s="255"/>
      <c r="D133" s="256"/>
      <c r="E133" s="256"/>
      <c r="F133" s="256"/>
      <c r="G133" s="256"/>
      <c r="H133" s="256"/>
      <c r="I133" s="256"/>
      <c r="J133" s="256"/>
      <c r="K133" s="256"/>
      <c r="L133" s="257"/>
      <c r="M133" s="228"/>
      <c r="N133" s="228"/>
      <c r="O133" s="228"/>
      <c r="P133" s="228"/>
      <c r="Q133" s="228"/>
      <c r="R133" s="259"/>
      <c r="S133" s="260"/>
      <c r="T133" s="260"/>
      <c r="U133" s="260"/>
      <c r="V133" s="261"/>
      <c r="W133" s="138"/>
      <c r="X133" s="140"/>
      <c r="Y133" s="144"/>
      <c r="Z133" s="142" t="str">
        <f>IFERROR(VLOOKUP(Y133, 【参考】数式用!$A$3:$B$46, 2, FALSE), "")</f>
        <v/>
      </c>
      <c r="AA133" s="36"/>
    </row>
    <row r="134" spans="1:27" ht="38.25" customHeight="1">
      <c r="A134" s="26"/>
      <c r="B134" s="126">
        <f t="shared" si="1"/>
        <v>95</v>
      </c>
      <c r="C134" s="255"/>
      <c r="D134" s="256"/>
      <c r="E134" s="256"/>
      <c r="F134" s="256"/>
      <c r="G134" s="256"/>
      <c r="H134" s="256"/>
      <c r="I134" s="256"/>
      <c r="J134" s="256"/>
      <c r="K134" s="256"/>
      <c r="L134" s="257"/>
      <c r="M134" s="228"/>
      <c r="N134" s="228"/>
      <c r="O134" s="228"/>
      <c r="P134" s="228"/>
      <c r="Q134" s="228"/>
      <c r="R134" s="259"/>
      <c r="S134" s="260"/>
      <c r="T134" s="260"/>
      <c r="U134" s="260"/>
      <c r="V134" s="261"/>
      <c r="W134" s="138"/>
      <c r="X134" s="140"/>
      <c r="Y134" s="144"/>
      <c r="Z134" s="142" t="str">
        <f>IFERROR(VLOOKUP(Y134, 【参考】数式用!$A$3:$B$46, 2, FALSE), "")</f>
        <v/>
      </c>
      <c r="AA134" s="36"/>
    </row>
    <row r="135" spans="1:27" ht="38.25" customHeight="1">
      <c r="A135" s="26"/>
      <c r="B135" s="126">
        <f t="shared" si="1"/>
        <v>96</v>
      </c>
      <c r="C135" s="255"/>
      <c r="D135" s="256"/>
      <c r="E135" s="256"/>
      <c r="F135" s="256"/>
      <c r="G135" s="256"/>
      <c r="H135" s="256"/>
      <c r="I135" s="256"/>
      <c r="J135" s="256"/>
      <c r="K135" s="256"/>
      <c r="L135" s="257"/>
      <c r="M135" s="228"/>
      <c r="N135" s="228"/>
      <c r="O135" s="228"/>
      <c r="P135" s="228"/>
      <c r="Q135" s="228"/>
      <c r="R135" s="259"/>
      <c r="S135" s="260"/>
      <c r="T135" s="260"/>
      <c r="U135" s="260"/>
      <c r="V135" s="261"/>
      <c r="W135" s="138"/>
      <c r="X135" s="140"/>
      <c r="Y135" s="144"/>
      <c r="Z135" s="142" t="str">
        <f>IFERROR(VLOOKUP(Y135, 【参考】数式用!$A$3:$B$46, 2, FALSE), "")</f>
        <v/>
      </c>
      <c r="AA135" s="36"/>
    </row>
    <row r="136" spans="1:27" ht="38.25" customHeight="1">
      <c r="A136" s="26"/>
      <c r="B136" s="126">
        <f t="shared" si="1"/>
        <v>97</v>
      </c>
      <c r="C136" s="255"/>
      <c r="D136" s="256"/>
      <c r="E136" s="256"/>
      <c r="F136" s="256"/>
      <c r="G136" s="256"/>
      <c r="H136" s="256"/>
      <c r="I136" s="256"/>
      <c r="J136" s="256"/>
      <c r="K136" s="256"/>
      <c r="L136" s="257"/>
      <c r="M136" s="228"/>
      <c r="N136" s="228"/>
      <c r="O136" s="228"/>
      <c r="P136" s="228"/>
      <c r="Q136" s="228"/>
      <c r="R136" s="259"/>
      <c r="S136" s="260"/>
      <c r="T136" s="260"/>
      <c r="U136" s="260"/>
      <c r="V136" s="261"/>
      <c r="W136" s="138"/>
      <c r="X136" s="140"/>
      <c r="Y136" s="144"/>
      <c r="Z136" s="142" t="str">
        <f>IFERROR(VLOOKUP(Y136, 【参考】数式用!$A$3:$B$46, 2, FALSE), "")</f>
        <v/>
      </c>
      <c r="AA136" s="36"/>
    </row>
    <row r="137" spans="1:27" ht="38.25" customHeight="1">
      <c r="A137" s="26"/>
      <c r="B137" s="126">
        <f t="shared" si="1"/>
        <v>98</v>
      </c>
      <c r="C137" s="255"/>
      <c r="D137" s="256"/>
      <c r="E137" s="256"/>
      <c r="F137" s="256"/>
      <c r="G137" s="256"/>
      <c r="H137" s="256"/>
      <c r="I137" s="256"/>
      <c r="J137" s="256"/>
      <c r="K137" s="256"/>
      <c r="L137" s="257"/>
      <c r="M137" s="228"/>
      <c r="N137" s="228"/>
      <c r="O137" s="228"/>
      <c r="P137" s="228"/>
      <c r="Q137" s="228"/>
      <c r="R137" s="259"/>
      <c r="S137" s="260"/>
      <c r="T137" s="260"/>
      <c r="U137" s="260"/>
      <c r="V137" s="261"/>
      <c r="W137" s="138"/>
      <c r="X137" s="140"/>
      <c r="Y137" s="144"/>
      <c r="Z137" s="142" t="str">
        <f>IFERROR(VLOOKUP(Y137, 【参考】数式用!$A$3:$B$46, 2, FALSE), "")</f>
        <v/>
      </c>
      <c r="AA137" s="36"/>
    </row>
    <row r="138" spans="1:27" ht="38.25" customHeight="1">
      <c r="A138" s="26"/>
      <c r="B138" s="126">
        <f t="shared" si="1"/>
        <v>99</v>
      </c>
      <c r="C138" s="255"/>
      <c r="D138" s="256"/>
      <c r="E138" s="256"/>
      <c r="F138" s="256"/>
      <c r="G138" s="256"/>
      <c r="H138" s="256"/>
      <c r="I138" s="256"/>
      <c r="J138" s="256"/>
      <c r="K138" s="256"/>
      <c r="L138" s="257"/>
      <c r="M138" s="228"/>
      <c r="N138" s="228"/>
      <c r="O138" s="228"/>
      <c r="P138" s="228"/>
      <c r="Q138" s="228"/>
      <c r="R138" s="259"/>
      <c r="S138" s="260"/>
      <c r="T138" s="260"/>
      <c r="U138" s="260"/>
      <c r="V138" s="261"/>
      <c r="W138" s="138"/>
      <c r="X138" s="140"/>
      <c r="Y138" s="144"/>
      <c r="Z138" s="142" t="str">
        <f>IFERROR(VLOOKUP(Y138, 【参考】数式用!$A$3:$B$46, 2, FALSE), "")</f>
        <v/>
      </c>
      <c r="AA138" s="36"/>
    </row>
    <row r="139" spans="1:27" ht="38.25" customHeight="1" thickBot="1">
      <c r="A139" s="26"/>
      <c r="B139" s="126">
        <f t="shared" si="1"/>
        <v>100</v>
      </c>
      <c r="C139" s="271"/>
      <c r="D139" s="272"/>
      <c r="E139" s="272"/>
      <c r="F139" s="272"/>
      <c r="G139" s="272"/>
      <c r="H139" s="272"/>
      <c r="I139" s="272"/>
      <c r="J139" s="272"/>
      <c r="K139" s="272"/>
      <c r="L139" s="273"/>
      <c r="M139" s="267"/>
      <c r="N139" s="267"/>
      <c r="O139" s="267"/>
      <c r="P139" s="267"/>
      <c r="Q139" s="267"/>
      <c r="R139" s="268"/>
      <c r="S139" s="269"/>
      <c r="T139" s="269"/>
      <c r="U139" s="269"/>
      <c r="V139" s="270"/>
      <c r="W139" s="141"/>
      <c r="X139" s="5"/>
      <c r="Y139" s="145"/>
      <c r="Z139" s="142"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y6zNGZPyvBL+0Ge2U1i4nOl6aVxnNTp7afSpDFjp8X1xpnwqtBgjg4v6Sm5TmGhv6orX+T+9RWErghpy3Uf4TA==" saltValue="aE0Hf+1D9PCKjMLdbqkjMw==" spinCount="100000" sheet="1" insertRows="0" deleteRows="0" sort="0" autoFilter="0"/>
  <mergeCells count="340">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6">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6"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D47:L47 D49:L139 C47:C139" xr:uid="{7E620390-F087-42C8-AA01-033D8A3F9B5D}">
      <formula1>10</formula1>
    </dataValidation>
    <dataValidation imeMode="halfKatakana" allowBlank="1" showInputMessage="1" showErrorMessage="1" sqref="M22:X22 M30:X30" xr:uid="{E545D208-6FD0-4FBC-B7E1-D8D8C0B937AE}"/>
  </dataValidations>
  <hyperlinks>
    <hyperlink ref="M33" r:id="rId1" xr:uid="{025CEDBD-3E77-46A2-AFDD-D90313F41C86}"/>
  </hyperlinks>
  <pageMargins left="0.70866141732283472" right="0.70866141732283472" top="0.74803149606299213" bottom="0.74803149606299213" header="0.31496062992125984" footer="0.31496062992125984"/>
  <pageSetup paperSize="9" scale="57" fitToHeight="0"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topLeftCell="A7" zoomScale="145" zoomScaleNormal="120" zoomScaleSheetLayoutView="145" workbookViewId="0"/>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311" t="s">
        <v>7</v>
      </c>
      <c r="AA1" s="311"/>
      <c r="AB1" s="311"/>
      <c r="AC1" s="311" t="str">
        <f>IF(基本情報入力シート!C18="", "", 基本情報入力シート!C18)</f>
        <v>福島県</v>
      </c>
      <c r="AD1" s="314"/>
      <c r="AE1" s="314"/>
      <c r="AF1" s="314"/>
      <c r="AG1" s="314"/>
      <c r="AH1" s="314"/>
      <c r="AI1" s="315"/>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312" t="s">
        <v>80</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313" t="s">
        <v>12</v>
      </c>
      <c r="B6" s="313"/>
      <c r="C6" s="313"/>
      <c r="D6" s="313"/>
      <c r="E6" s="313"/>
      <c r="F6" s="313"/>
      <c r="G6" s="305" t="str">
        <f>IF(基本情報入力シート!M22="","",基本情報入力シート!M22)</f>
        <v>ｼｬｶｲﾌｸｼﾎｳｼﾞﾝ ﾌｸｼﾏｹﾝ</v>
      </c>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6"/>
    </row>
    <row r="7" spans="1:47" s="6" customFormat="1" ht="22.5" customHeight="1">
      <c r="A7" s="276" t="s">
        <v>11</v>
      </c>
      <c r="B7" s="276"/>
      <c r="C7" s="276"/>
      <c r="D7" s="276"/>
      <c r="E7" s="276"/>
      <c r="F7" s="276"/>
      <c r="G7" s="277" t="str">
        <f>IF(基本情報入力シート!M23="","",基本情報入力シート!M23)</f>
        <v>社会福祉法人　福島県</v>
      </c>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8"/>
    </row>
    <row r="8" spans="1:47" s="6" customFormat="1" ht="12.75" customHeight="1">
      <c r="A8" s="279" t="s">
        <v>82</v>
      </c>
      <c r="B8" s="279"/>
      <c r="C8" s="279"/>
      <c r="D8" s="279"/>
      <c r="E8" s="279"/>
      <c r="F8" s="279"/>
      <c r="G8" s="161" t="s">
        <v>16</v>
      </c>
      <c r="H8" s="280" t="str">
        <f>IF(基本情報入力シート!AB24="－","",基本情報入力シート!AB24)</f>
        <v>960－1111</v>
      </c>
      <c r="I8" s="280"/>
      <c r="J8" s="280"/>
      <c r="K8" s="280"/>
      <c r="L8" s="280"/>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79"/>
      <c r="B9" s="279"/>
      <c r="C9" s="279"/>
      <c r="D9" s="279"/>
      <c r="E9" s="279"/>
      <c r="F9" s="279"/>
      <c r="G9" s="281" t="str">
        <f>IF(基本情報入力シート!M25="","",基本情報入力シート!M25)</f>
        <v>福島県福島市杉妻町１１－１</v>
      </c>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2"/>
    </row>
    <row r="10" spans="1:47" s="6" customFormat="1" ht="12" customHeight="1">
      <c r="A10" s="279"/>
      <c r="B10" s="279"/>
      <c r="C10" s="279"/>
      <c r="D10" s="279"/>
      <c r="E10" s="279"/>
      <c r="F10" s="279"/>
      <c r="G10" s="283" t="str">
        <f>IF(基本情報入力シート!M26="","",基本情報入力シート!M26)</f>
        <v>西庁舎７階</v>
      </c>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4"/>
    </row>
    <row r="11" spans="1:47" s="6" customFormat="1" ht="15" customHeight="1">
      <c r="A11" s="293" t="s">
        <v>12</v>
      </c>
      <c r="B11" s="293"/>
      <c r="C11" s="293"/>
      <c r="D11" s="293"/>
      <c r="E11" s="293"/>
      <c r="F11" s="293"/>
      <c r="G11" s="305" t="str">
        <f>IF(基本情報入力シート!M30="","",基本情報入力シート!M30)</f>
        <v>ﾌｸｼﾏ ﾊﾅｺ</v>
      </c>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6"/>
      <c r="AS11" s="39"/>
    </row>
    <row r="12" spans="1:47" s="6" customFormat="1" ht="22.5" customHeight="1">
      <c r="A12" s="307" t="s">
        <v>83</v>
      </c>
      <c r="B12" s="307"/>
      <c r="C12" s="307"/>
      <c r="D12" s="307"/>
      <c r="E12" s="307"/>
      <c r="F12" s="307"/>
      <c r="G12" s="283" t="str">
        <f>IF(基本情報入力シート!M31="","",基本情報入力シート!M31)</f>
        <v>福島　花子</v>
      </c>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4"/>
      <c r="AS12" s="39"/>
    </row>
    <row r="13" spans="1:47" s="6" customFormat="1" ht="17.25" customHeight="1">
      <c r="A13" s="308" t="s">
        <v>25</v>
      </c>
      <c r="B13" s="308"/>
      <c r="C13" s="308"/>
      <c r="D13" s="308"/>
      <c r="E13" s="308"/>
      <c r="F13" s="308"/>
      <c r="G13" s="309" t="s">
        <v>26</v>
      </c>
      <c r="H13" s="309"/>
      <c r="I13" s="309"/>
      <c r="J13" s="309"/>
      <c r="K13" s="310" t="str">
        <f>IF(基本情報入力シート!M32="","",基本情報入力シート!M32)</f>
        <v>024-521-1111</v>
      </c>
      <c r="L13" s="310"/>
      <c r="M13" s="310"/>
      <c r="N13" s="310"/>
      <c r="O13" s="310"/>
      <c r="P13" s="310"/>
      <c r="Q13" s="310"/>
      <c r="R13" s="310"/>
      <c r="S13" s="310"/>
      <c r="T13" s="310"/>
      <c r="U13" s="308" t="s">
        <v>27</v>
      </c>
      <c r="V13" s="308"/>
      <c r="W13" s="308"/>
      <c r="X13" s="308"/>
      <c r="Y13" s="310" t="str">
        <f>IF(基本情報入力シート!M33="","",基本情報入力シート!M33)</f>
        <v>fukushima_hanako_@pref.fukushima.jp</v>
      </c>
      <c r="Z13" s="310"/>
      <c r="AA13" s="310"/>
      <c r="AB13" s="310"/>
      <c r="AC13" s="310"/>
      <c r="AD13" s="310"/>
      <c r="AE13" s="310"/>
      <c r="AF13" s="310"/>
      <c r="AG13" s="310"/>
      <c r="AH13" s="310"/>
      <c r="AI13" s="310"/>
      <c r="AJ13" s="310"/>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02" t="s">
        <v>85</v>
      </c>
      <c r="B16" s="302"/>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0">
        <f>'別紙様式3-2（補助金）'!F5</f>
        <v>639830</v>
      </c>
      <c r="AA16" s="300"/>
      <c r="AB16" s="300"/>
      <c r="AC16" s="300"/>
      <c r="AD16" s="300"/>
      <c r="AE16" s="300"/>
      <c r="AF16" s="300"/>
      <c r="AG16" s="301" t="s">
        <v>86</v>
      </c>
      <c r="AH16" s="301"/>
      <c r="AI16" s="41" t="str">
        <f>IF(G7="", "", IF(SUM(Z17:AF18)&gt;=Z16, "○", "×"))</f>
        <v>○</v>
      </c>
      <c r="AJ16" s="168"/>
      <c r="AK16" s="294" t="s">
        <v>87</v>
      </c>
      <c r="AL16" s="294"/>
      <c r="AM16" s="294"/>
      <c r="AN16" s="294"/>
      <c r="AO16" s="294"/>
      <c r="AP16" s="294"/>
      <c r="AQ16" s="294"/>
      <c r="AR16" s="294"/>
      <c r="AS16" s="294"/>
      <c r="AT16" s="294"/>
      <c r="AU16" s="295"/>
    </row>
    <row r="17" spans="1:47" ht="19.5" customHeight="1">
      <c r="A17" s="302" t="s">
        <v>88</v>
      </c>
      <c r="B17" s="302"/>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3">
        <v>379830</v>
      </c>
      <c r="AA17" s="303"/>
      <c r="AB17" s="303"/>
      <c r="AC17" s="303"/>
      <c r="AD17" s="303"/>
      <c r="AE17" s="303"/>
      <c r="AF17" s="303"/>
      <c r="AG17" s="297" t="s">
        <v>86</v>
      </c>
      <c r="AH17" s="297"/>
      <c r="AI17" s="83"/>
      <c r="AJ17" s="83"/>
    </row>
    <row r="18" spans="1:47" ht="19.5" customHeight="1">
      <c r="A18" s="288" t="s">
        <v>89</v>
      </c>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96">
        <f>SUM(Z19:AF21)</f>
        <v>260000</v>
      </c>
      <c r="AA18" s="296"/>
      <c r="AB18" s="296"/>
      <c r="AC18" s="296"/>
      <c r="AD18" s="296"/>
      <c r="AE18" s="296"/>
      <c r="AF18" s="296"/>
      <c r="AG18" s="297" t="s">
        <v>86</v>
      </c>
      <c r="AH18" s="297"/>
      <c r="AI18" s="93"/>
      <c r="AJ18" s="93"/>
      <c r="AK18" s="42"/>
      <c r="AL18" s="42"/>
      <c r="AT18" s="40"/>
    </row>
    <row r="19" spans="1:47" ht="19.5" customHeight="1">
      <c r="A19" s="165"/>
      <c r="B19" s="94"/>
      <c r="C19" s="94"/>
      <c r="D19" s="94"/>
      <c r="E19" s="94"/>
      <c r="F19" s="94"/>
      <c r="G19" s="94"/>
      <c r="H19" s="94"/>
      <c r="I19" s="94"/>
      <c r="J19" s="94"/>
      <c r="K19" s="94"/>
      <c r="L19" s="298" t="s">
        <v>90</v>
      </c>
      <c r="M19" s="298"/>
      <c r="N19" s="298"/>
      <c r="O19" s="298"/>
      <c r="P19" s="298"/>
      <c r="Q19" s="298"/>
      <c r="R19" s="298"/>
      <c r="S19" s="298"/>
      <c r="T19" s="298"/>
      <c r="U19" s="298"/>
      <c r="V19" s="298"/>
      <c r="W19" s="298"/>
      <c r="X19" s="298"/>
      <c r="Y19" s="299"/>
      <c r="Z19" s="303">
        <v>80000</v>
      </c>
      <c r="AA19" s="304"/>
      <c r="AB19" s="304"/>
      <c r="AC19" s="304"/>
      <c r="AD19" s="304"/>
      <c r="AE19" s="304"/>
      <c r="AF19" s="304"/>
      <c r="AG19" s="297" t="s">
        <v>86</v>
      </c>
      <c r="AH19" s="297"/>
      <c r="AI19" s="93"/>
      <c r="AJ19" s="93"/>
      <c r="AK19" s="42"/>
      <c r="AL19" s="42"/>
      <c r="AO19" s="22"/>
      <c r="AP19" s="149"/>
      <c r="AT19" s="40"/>
    </row>
    <row r="20" spans="1:47" ht="19.5" customHeight="1">
      <c r="A20" s="165"/>
      <c r="B20" s="94"/>
      <c r="C20" s="94"/>
      <c r="D20" s="94"/>
      <c r="E20" s="94"/>
      <c r="F20" s="94"/>
      <c r="G20" s="94"/>
      <c r="H20" s="94"/>
      <c r="I20" s="94"/>
      <c r="J20" s="94"/>
      <c r="K20" s="94"/>
      <c r="L20" s="299" t="s">
        <v>91</v>
      </c>
      <c r="M20" s="299"/>
      <c r="N20" s="299"/>
      <c r="O20" s="299"/>
      <c r="P20" s="299"/>
      <c r="Q20" s="299"/>
      <c r="R20" s="299"/>
      <c r="S20" s="299"/>
      <c r="T20" s="299"/>
      <c r="U20" s="299"/>
      <c r="V20" s="299"/>
      <c r="W20" s="299"/>
      <c r="X20" s="299"/>
      <c r="Y20" s="299"/>
      <c r="Z20" s="303">
        <v>80000</v>
      </c>
      <c r="AA20" s="303"/>
      <c r="AB20" s="303"/>
      <c r="AC20" s="303"/>
      <c r="AD20" s="303"/>
      <c r="AE20" s="303"/>
      <c r="AF20" s="303"/>
      <c r="AG20" s="297" t="s">
        <v>86</v>
      </c>
      <c r="AH20" s="297"/>
      <c r="AI20" s="93"/>
      <c r="AJ20" s="93"/>
      <c r="AK20" s="42"/>
      <c r="AL20" s="42"/>
      <c r="AT20" s="40"/>
    </row>
    <row r="21" spans="1:47" ht="19.5" customHeight="1">
      <c r="A21" s="166"/>
      <c r="B21" s="95"/>
      <c r="C21" s="95"/>
      <c r="D21" s="95"/>
      <c r="E21" s="95"/>
      <c r="F21" s="95"/>
      <c r="G21" s="95"/>
      <c r="H21" s="95"/>
      <c r="I21" s="95"/>
      <c r="J21" s="95"/>
      <c r="K21" s="95"/>
      <c r="L21" s="316" t="s">
        <v>92</v>
      </c>
      <c r="M21" s="316"/>
      <c r="N21" s="316"/>
      <c r="O21" s="316"/>
      <c r="P21" s="316"/>
      <c r="Q21" s="316"/>
      <c r="R21" s="316"/>
      <c r="S21" s="316"/>
      <c r="T21" s="316"/>
      <c r="U21" s="316"/>
      <c r="V21" s="316"/>
      <c r="W21" s="316"/>
      <c r="X21" s="316"/>
      <c r="Y21" s="316"/>
      <c r="Z21" s="303">
        <v>100000</v>
      </c>
      <c r="AA21" s="303"/>
      <c r="AB21" s="303"/>
      <c r="AC21" s="303"/>
      <c r="AD21" s="303"/>
      <c r="AE21" s="303"/>
      <c r="AF21" s="303"/>
      <c r="AG21" s="297" t="s">
        <v>86</v>
      </c>
      <c r="AH21" s="297"/>
      <c r="AI21" s="93"/>
      <c r="AJ21" s="93"/>
      <c r="AK21" s="42"/>
      <c r="AL21" s="42"/>
      <c r="AT21" s="40"/>
    </row>
    <row r="22" spans="1:47" ht="16.95" customHeight="1" thickBot="1">
      <c r="A22" s="122" t="s">
        <v>93</v>
      </c>
      <c r="B22" s="96"/>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78"/>
      <c r="AA22" s="160"/>
      <c r="AB22" s="160"/>
      <c r="AC22" s="160"/>
      <c r="AD22" s="160"/>
      <c r="AE22" s="160"/>
      <c r="AF22" s="160"/>
      <c r="AG22" s="160"/>
      <c r="AH22" s="160"/>
      <c r="AI22" s="160"/>
      <c r="AJ22" s="93"/>
      <c r="AK22" s="42"/>
      <c r="AL22" s="42"/>
      <c r="AT22" s="40"/>
    </row>
    <row r="23" spans="1:47" ht="19.5" customHeight="1" thickBot="1">
      <c r="A23" s="323" t="s">
        <v>94</v>
      </c>
      <c r="B23" s="323"/>
      <c r="C23" s="323"/>
      <c r="D23" s="323"/>
      <c r="E23" s="323"/>
      <c r="F23" s="323"/>
      <c r="G23" s="323"/>
      <c r="H23" s="323"/>
      <c r="I23" s="323"/>
      <c r="J23" s="323"/>
      <c r="K23" s="323"/>
      <c r="L23" s="323"/>
      <c r="M23" s="324" t="s">
        <v>2004</v>
      </c>
      <c r="N23" s="324"/>
      <c r="O23" s="324"/>
      <c r="P23" s="324"/>
      <c r="Q23" s="324"/>
      <c r="R23" s="324"/>
      <c r="S23" s="324"/>
      <c r="T23" s="324"/>
      <c r="U23" s="324"/>
      <c r="V23" s="324"/>
      <c r="W23" s="324"/>
      <c r="X23" s="324"/>
      <c r="Y23" s="324"/>
      <c r="Z23" s="324"/>
      <c r="AA23" s="324"/>
      <c r="AB23" s="324"/>
      <c r="AC23" s="324"/>
      <c r="AD23" s="324"/>
      <c r="AE23" s="324"/>
      <c r="AF23" s="324"/>
      <c r="AG23" s="324"/>
      <c r="AH23" s="324"/>
      <c r="AI23" s="328" t="str">
        <f>IF(G7="", "", IF(AND(Z21&gt;0, A24=""), "×", "○"))</f>
        <v>○</v>
      </c>
      <c r="AJ23" s="93"/>
      <c r="AK23" s="42"/>
      <c r="AL23" s="42"/>
      <c r="AT23" s="40"/>
    </row>
    <row r="24" spans="1:47" ht="31.2" customHeight="1" thickBot="1">
      <c r="A24" s="339" t="s">
        <v>2005</v>
      </c>
      <c r="B24" s="339"/>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29"/>
      <c r="AJ24" s="168"/>
      <c r="AK24" s="331" t="s">
        <v>95</v>
      </c>
      <c r="AL24" s="332"/>
      <c r="AM24" s="332"/>
      <c r="AN24" s="332"/>
      <c r="AO24" s="332"/>
      <c r="AP24" s="332"/>
      <c r="AQ24" s="332"/>
      <c r="AR24" s="332"/>
      <c r="AS24" s="332"/>
      <c r="AT24" s="332"/>
      <c r="AU24" s="333"/>
    </row>
    <row r="25" spans="1:47" s="6" customFormat="1" ht="114.6" customHeight="1">
      <c r="A25" s="291" t="s">
        <v>1957</v>
      </c>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92" t="s">
        <v>96</v>
      </c>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row>
    <row r="28" spans="1:47" ht="18.75" customHeight="1" thickBot="1">
      <c r="A28" s="150" t="s">
        <v>2006</v>
      </c>
      <c r="B28" s="325" t="s">
        <v>97</v>
      </c>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7"/>
      <c r="AI28" s="41" t="str">
        <f>IF(Z17=0,"",IF(A28="","×","○"))</f>
        <v>○</v>
      </c>
    </row>
    <row r="29" spans="1:47" ht="36.6" customHeight="1">
      <c r="A29" s="291" t="s">
        <v>98</v>
      </c>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49"/>
    </row>
    <row r="30" spans="1:47" ht="15" customHeight="1">
      <c r="A30" s="99" t="s">
        <v>99</v>
      </c>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49"/>
    </row>
    <row r="31" spans="1:47" ht="19.95" customHeight="1">
      <c r="A31" s="317"/>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8"/>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92" t="s">
        <v>100</v>
      </c>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row>
    <row r="34" spans="1:47" ht="40.950000000000003" customHeight="1" thickBot="1">
      <c r="A34" s="150" t="s">
        <v>2006</v>
      </c>
      <c r="B34" s="325" t="s">
        <v>101</v>
      </c>
      <c r="C34" s="326"/>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7"/>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75" t="s">
        <v>102</v>
      </c>
      <c r="B36" s="275"/>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41" t="str">
        <f>IF(G7="", "", IF(AND(B38="✓",AND(G40&lt;&gt;"",J40&lt;&gt;"",Q40&lt;&gt;"",S41&lt;&gt;"",Z41&lt;&gt;"")),"○","×"))</f>
        <v>○</v>
      </c>
      <c r="AJ36" s="103"/>
      <c r="AK36" s="334" t="s">
        <v>103</v>
      </c>
      <c r="AL36" s="334"/>
      <c r="AM36" s="334"/>
      <c r="AN36" s="334"/>
      <c r="AO36" s="334"/>
      <c r="AP36" s="334"/>
      <c r="AQ36" s="334"/>
      <c r="AR36" s="334"/>
      <c r="AS36" s="334"/>
      <c r="AT36" s="334"/>
      <c r="AU36" s="33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0" t="s">
        <v>2006</v>
      </c>
      <c r="C38" s="47"/>
      <c r="D38" s="319" t="s">
        <v>105</v>
      </c>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320">
        <v>7</v>
      </c>
      <c r="E40" s="320"/>
      <c r="F40" s="51" t="s">
        <v>107</v>
      </c>
      <c r="G40" s="321">
        <v>10</v>
      </c>
      <c r="H40" s="322"/>
      <c r="I40" s="51" t="s">
        <v>108</v>
      </c>
      <c r="J40" s="321">
        <v>1</v>
      </c>
      <c r="K40" s="322"/>
      <c r="L40" s="51" t="s">
        <v>109</v>
      </c>
      <c r="M40" s="52"/>
      <c r="N40" s="320" t="s">
        <v>11</v>
      </c>
      <c r="O40" s="320"/>
      <c r="P40" s="320"/>
      <c r="Q40" s="287" t="str">
        <f>IF(基本情報入力シート!M23="","", 基本情報入力シート!M23)</f>
        <v>社会福祉法人　福島県</v>
      </c>
      <c r="R40" s="287"/>
      <c r="S40" s="287"/>
      <c r="T40" s="287"/>
      <c r="U40" s="287"/>
      <c r="V40" s="287"/>
      <c r="W40" s="287"/>
      <c r="X40" s="287"/>
      <c r="Y40" s="287"/>
      <c r="Z40" s="287"/>
      <c r="AA40" s="287"/>
      <c r="AB40" s="287"/>
      <c r="AC40" s="287"/>
      <c r="AD40" s="287"/>
      <c r="AE40" s="287"/>
      <c r="AF40" s="287"/>
      <c r="AG40" s="287"/>
      <c r="AH40" s="287"/>
      <c r="AI40" s="53"/>
      <c r="AJ40" s="104"/>
    </row>
    <row r="41" spans="1:47" s="54" customFormat="1" ht="15.6" customHeight="1">
      <c r="A41" s="50"/>
      <c r="B41" s="55"/>
      <c r="C41" s="51"/>
      <c r="D41" s="51"/>
      <c r="E41" s="51"/>
      <c r="F41" s="51"/>
      <c r="G41" s="51"/>
      <c r="H41" s="51"/>
      <c r="I41" s="51"/>
      <c r="J41" s="51"/>
      <c r="K41" s="51"/>
      <c r="L41" s="51"/>
      <c r="M41" s="51"/>
      <c r="N41" s="330" t="s">
        <v>110</v>
      </c>
      <c r="O41" s="330"/>
      <c r="P41" s="330"/>
      <c r="Q41" s="285" t="s">
        <v>21</v>
      </c>
      <c r="R41" s="285"/>
      <c r="S41" s="286" t="str">
        <f>IF(基本情報入力シート!M27="", "", 基本情報入力シート!M27)</f>
        <v>代表</v>
      </c>
      <c r="T41" s="286"/>
      <c r="U41" s="286"/>
      <c r="V41" s="286"/>
      <c r="W41" s="286"/>
      <c r="X41" s="340" t="s">
        <v>22</v>
      </c>
      <c r="Y41" s="340"/>
      <c r="Z41" s="286" t="str">
        <f>IF(基本情報入力シート!M28="", "", 基本情報入力シート!M28)</f>
        <v>福島　太郎</v>
      </c>
      <c r="AA41" s="286"/>
      <c r="AB41" s="286"/>
      <c r="AC41" s="286"/>
      <c r="AD41" s="286"/>
      <c r="AE41" s="286"/>
      <c r="AF41" s="286"/>
      <c r="AG41" s="286"/>
      <c r="AH41" s="286"/>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338" t="s">
        <v>111</v>
      </c>
      <c r="B43" s="338"/>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89" t="s">
        <v>84</v>
      </c>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90"/>
    </row>
    <row r="49" spans="1:36">
      <c r="A49" s="167" t="s">
        <v>114</v>
      </c>
      <c r="B49" s="336" t="s">
        <v>115</v>
      </c>
      <c r="C49" s="336"/>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164" t="str">
        <f>AI16</f>
        <v>○</v>
      </c>
    </row>
    <row r="50" spans="1:36">
      <c r="A50" s="63" t="s">
        <v>116</v>
      </c>
      <c r="B50" s="337" t="s">
        <v>117</v>
      </c>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62" t="str">
        <f>AI23</f>
        <v>○</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89" t="s">
        <v>118</v>
      </c>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90"/>
    </row>
    <row r="53" spans="1:36">
      <c r="A53" s="335" t="s">
        <v>119</v>
      </c>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164" t="str">
        <f>AI28</f>
        <v>○</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89" t="s">
        <v>120</v>
      </c>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90"/>
    </row>
    <row r="56" spans="1:36">
      <c r="A56" s="335" t="s">
        <v>121</v>
      </c>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164" t="str">
        <f>IF(G7="", "", AI34)</f>
        <v>○</v>
      </c>
    </row>
    <row r="57" spans="1:36" ht="10.199999999999999" customHeight="1">
      <c r="A57" s="162"/>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3"/>
    </row>
    <row r="58" spans="1:36">
      <c r="A58" s="289" t="s">
        <v>122</v>
      </c>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90"/>
    </row>
    <row r="59" spans="1:36">
      <c r="A59" s="274" t="s">
        <v>123</v>
      </c>
      <c r="B59" s="274"/>
      <c r="C59" s="274"/>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164"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I14" sqref="I14:J14"/>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福島県</v>
      </c>
    </row>
    <row r="2" spans="1:22" ht="21" customHeight="1" thickBot="1">
      <c r="A2" s="83"/>
      <c r="B2" s="112"/>
      <c r="C2" s="115"/>
      <c r="D2" s="112"/>
      <c r="E2" s="112"/>
      <c r="F2" s="112"/>
      <c r="G2" s="83"/>
      <c r="H2" s="106"/>
      <c r="I2" s="116"/>
      <c r="J2" s="116"/>
    </row>
    <row r="3" spans="1:22" ht="27" customHeight="1" thickBot="1">
      <c r="A3" s="348" t="s">
        <v>11</v>
      </c>
      <c r="B3" s="349"/>
      <c r="C3" s="350" t="str">
        <f>IF(基本情報入力シート!M23="","",基本情報入力シート!M23)</f>
        <v>社会福祉法人　福島県</v>
      </c>
      <c r="D3" s="351"/>
      <c r="E3" s="351"/>
      <c r="F3" s="352"/>
      <c r="G3" s="83"/>
      <c r="H3" s="106"/>
      <c r="I3" s="347" t="s">
        <v>126</v>
      </c>
      <c r="J3" s="347"/>
      <c r="K3" s="128"/>
      <c r="L3" s="127"/>
      <c r="M3" s="127"/>
      <c r="N3" s="127"/>
      <c r="O3" s="127"/>
      <c r="P3" s="127"/>
      <c r="Q3" s="127"/>
      <c r="R3" s="127"/>
      <c r="S3" s="127"/>
      <c r="T3" s="127"/>
      <c r="U3" s="127"/>
      <c r="V3" s="127"/>
    </row>
    <row r="4" spans="1:22" ht="21" customHeight="1" thickBot="1">
      <c r="A4" s="117"/>
      <c r="B4" s="117"/>
      <c r="C4" s="118"/>
      <c r="D4" s="119"/>
      <c r="E4" s="119"/>
      <c r="F4" s="119"/>
      <c r="G4" s="116"/>
      <c r="H4" s="120"/>
      <c r="I4" s="347"/>
      <c r="J4" s="347"/>
      <c r="K4" s="128"/>
      <c r="L4" s="127"/>
      <c r="M4" s="127"/>
      <c r="N4" s="127"/>
      <c r="O4" s="127"/>
      <c r="P4" s="127"/>
      <c r="Q4" s="127"/>
      <c r="R4" s="127"/>
      <c r="S4" s="127"/>
      <c r="T4" s="127"/>
      <c r="U4" s="127"/>
      <c r="V4" s="127"/>
    </row>
    <row r="5" spans="1:22" ht="27.75" customHeight="1">
      <c r="A5" s="363" t="s">
        <v>127</v>
      </c>
      <c r="B5" s="364"/>
      <c r="C5" s="364"/>
      <c r="D5" s="364"/>
      <c r="E5" s="365"/>
      <c r="F5" s="369">
        <f>IFERROR(SUM(I:J),"")</f>
        <v>639830</v>
      </c>
      <c r="G5" s="116"/>
      <c r="H5" s="120"/>
      <c r="I5" s="347"/>
      <c r="J5" s="347"/>
      <c r="K5" s="128"/>
      <c r="L5" s="127"/>
      <c r="M5" s="127"/>
      <c r="N5" s="127"/>
      <c r="O5" s="127"/>
      <c r="P5" s="127"/>
      <c r="Q5" s="127"/>
      <c r="R5" s="127"/>
      <c r="S5" s="127"/>
      <c r="T5" s="127"/>
      <c r="U5" s="127"/>
      <c r="V5" s="127"/>
    </row>
    <row r="6" spans="1:22" ht="27.75" customHeight="1" thickBot="1">
      <c r="A6" s="366"/>
      <c r="B6" s="367"/>
      <c r="C6" s="367"/>
      <c r="D6" s="367"/>
      <c r="E6" s="368"/>
      <c r="F6" s="370"/>
      <c r="G6" s="116"/>
      <c r="H6" s="120"/>
      <c r="I6" s="347"/>
      <c r="J6" s="347"/>
    </row>
    <row r="7" spans="1:22" ht="21" customHeight="1" thickBot="1">
      <c r="A7" s="83"/>
      <c r="B7" s="83"/>
      <c r="C7" s="111"/>
      <c r="D7" s="83"/>
      <c r="E7" s="83"/>
      <c r="F7" s="83"/>
      <c r="G7" s="83"/>
      <c r="H7" s="106"/>
      <c r="I7" s="121"/>
      <c r="J7" s="83"/>
    </row>
    <row r="8" spans="1:22" ht="42.75" customHeight="1">
      <c r="A8" s="353"/>
      <c r="B8" s="356" t="s">
        <v>128</v>
      </c>
      <c r="C8" s="356" t="s">
        <v>32</v>
      </c>
      <c r="D8" s="359" t="s">
        <v>33</v>
      </c>
      <c r="E8" s="359"/>
      <c r="F8" s="360" t="s">
        <v>129</v>
      </c>
      <c r="G8" s="360" t="s">
        <v>35</v>
      </c>
      <c r="H8" s="371" t="s">
        <v>130</v>
      </c>
      <c r="I8" s="341" t="s">
        <v>131</v>
      </c>
      <c r="J8" s="342"/>
    </row>
    <row r="9" spans="1:22" ht="39" customHeight="1">
      <c r="A9" s="354"/>
      <c r="B9" s="357"/>
      <c r="C9" s="357"/>
      <c r="D9" s="348"/>
      <c r="E9" s="348"/>
      <c r="F9" s="361"/>
      <c r="G9" s="361"/>
      <c r="H9" s="372"/>
      <c r="I9" s="343"/>
      <c r="J9" s="344"/>
    </row>
    <row r="10" spans="1:22" ht="57.75" customHeight="1" thickBot="1">
      <c r="A10" s="355"/>
      <c r="B10" s="358"/>
      <c r="C10" s="358"/>
      <c r="D10" s="170" t="s">
        <v>37</v>
      </c>
      <c r="E10" s="170" t="s">
        <v>38</v>
      </c>
      <c r="F10" s="362"/>
      <c r="G10" s="362"/>
      <c r="H10" s="373"/>
      <c r="I10" s="345"/>
      <c r="J10" s="346"/>
    </row>
    <row r="11" spans="1:22" ht="36.75" customHeight="1">
      <c r="A11" s="65">
        <v>1</v>
      </c>
      <c r="B11" s="66" t="str">
        <f>IF(基本情報入力シート!C40="","",基本情報入力シート!C40)</f>
        <v>0770001111</v>
      </c>
      <c r="C11" s="67" t="str">
        <f>IF(基本情報入力シート!M40="","",基本情報入力シート!M40)</f>
        <v>福島県</v>
      </c>
      <c r="D11" s="67" t="str">
        <f>IF(基本情報入力シート!R40="","",基本情報入力シート!R40)</f>
        <v>福島県</v>
      </c>
      <c r="E11" s="67" t="str">
        <f>IF(基本情報入力シート!W40="","",基本情報入力シート!W40)</f>
        <v>会津若松市</v>
      </c>
      <c r="F11" s="67" t="str">
        <f>IF(基本情報入力シート!X40="","",基本情報入力シート!X40)</f>
        <v>ケアセンター若松</v>
      </c>
      <c r="G11" s="68" t="str">
        <f>IF(基本情報入力シート!Y40="","",基本情報入力シート!Y40)</f>
        <v>訪問介護</v>
      </c>
      <c r="H11" s="146" t="str">
        <f>IF(基本情報入力シート!Z40="","",基本情報入力シート!Z40)</f>
        <v>11</v>
      </c>
      <c r="I11" s="376">
        <v>65000</v>
      </c>
      <c r="J11" s="377"/>
    </row>
    <row r="12" spans="1:22" ht="36.75" customHeight="1">
      <c r="A12" s="69">
        <f>A11+1</f>
        <v>2</v>
      </c>
      <c r="B12" s="70" t="str">
        <f>IF(基本情報入力シート!C41="","",基本情報入力シート!C41)</f>
        <v>0770001112</v>
      </c>
      <c r="C12" s="71" t="str">
        <f>IF(基本情報入力シート!M41="","",基本情報入力シート!M41)</f>
        <v>福島県</v>
      </c>
      <c r="D12" s="71" t="str">
        <f>IF(基本情報入力シート!R41="","",基本情報入力シート!R41)</f>
        <v>福島県</v>
      </c>
      <c r="E12" s="71" t="str">
        <f>IF(基本情報入力シート!W41="","",基本情報入力シート!W41)</f>
        <v>本宮市</v>
      </c>
      <c r="F12" s="71" t="str">
        <f>IF(基本情報入力シート!X41="","",基本情報入力シート!X41)</f>
        <v>デイサービス本宮</v>
      </c>
      <c r="G12" s="72" t="str">
        <f>IF(基本情報入力シート!Y41="","",基本情報入力シート!Y41)</f>
        <v>通所介護</v>
      </c>
      <c r="H12" s="147" t="str">
        <f>IF(基本情報入力シート!Z41="","",基本情報入力シート!Z41)</f>
        <v>15</v>
      </c>
      <c r="I12" s="374">
        <v>140000</v>
      </c>
      <c r="J12" s="375"/>
    </row>
    <row r="13" spans="1:22" ht="36.75" customHeight="1">
      <c r="A13" s="69">
        <f t="shared" ref="A13:A76" si="0">A12+1</f>
        <v>3</v>
      </c>
      <c r="B13" s="70" t="str">
        <f>IF(基本情報入力シート!C42="","",基本情報入力シート!C42)</f>
        <v>0770001113</v>
      </c>
      <c r="C13" s="71" t="str">
        <f>IF(基本情報入力シート!M42="","",基本情報入力シート!M42)</f>
        <v>福島市</v>
      </c>
      <c r="D13" s="71" t="str">
        <f>IF(基本情報入力シート!R42="","",基本情報入力シート!R42)</f>
        <v>福島県</v>
      </c>
      <c r="E13" s="71" t="str">
        <f>IF(基本情報入力シート!W42="","",基本情報入力シート!W42)</f>
        <v>福島市</v>
      </c>
      <c r="F13" s="71" t="str">
        <f>IF(基本情報入力シート!X42="","",基本情報入力シート!X42)</f>
        <v>グループホームふくしま</v>
      </c>
      <c r="G13" s="71" t="str">
        <f>IF(基本情報入力シート!Y42="","",基本情報入力シート!Y42)</f>
        <v>認知症対応型共同生活介護</v>
      </c>
      <c r="H13" s="147" t="str">
        <f>IF(基本情報入力シート!Z42="","",基本情報入力シート!Z42)</f>
        <v>32</v>
      </c>
      <c r="I13" s="374">
        <v>120000</v>
      </c>
      <c r="J13" s="375"/>
    </row>
    <row r="14" spans="1:22" ht="36.75" customHeight="1">
      <c r="A14" s="69">
        <f t="shared" si="0"/>
        <v>4</v>
      </c>
      <c r="B14" s="70" t="str">
        <f>IF(基本情報入力シート!C43="","",基本情報入力シート!C43)</f>
        <v>0770001113</v>
      </c>
      <c r="C14" s="71" t="str">
        <f>IF(基本情報入力シート!M43="","",基本情報入力シート!M43)</f>
        <v>福島市</v>
      </c>
      <c r="D14" s="71" t="str">
        <f>IF(基本情報入力シート!R43="","",基本情報入力シート!R43)</f>
        <v>福島県</v>
      </c>
      <c r="E14" s="71" t="str">
        <f>IF(基本情報入力シート!W43="","",基本情報入力シート!W43)</f>
        <v>福島市</v>
      </c>
      <c r="F14" s="71" t="str">
        <f>IF(基本情報入力シート!X43="","",基本情報入力シート!X43)</f>
        <v>グループホームふくしま</v>
      </c>
      <c r="G14" s="72" t="str">
        <f>IF(基本情報入力シート!Y43="","",基本情報入力シート!Y43)</f>
        <v>介護予防認知症対応型共同生活介護</v>
      </c>
      <c r="H14" s="147" t="str">
        <f>IF(基本情報入力シート!Z43="","",基本情報入力シート!Z43)</f>
        <v>37</v>
      </c>
      <c r="I14" s="374">
        <v>0</v>
      </c>
      <c r="J14" s="375"/>
    </row>
    <row r="15" spans="1:22" ht="36.75" customHeight="1">
      <c r="A15" s="69">
        <f t="shared" si="0"/>
        <v>5</v>
      </c>
      <c r="B15" s="70" t="str">
        <f>IF(基本情報入力シート!C44="","",基本情報入力シート!C44)</f>
        <v>0770001113</v>
      </c>
      <c r="C15" s="71" t="str">
        <f>IF(基本情報入力シート!M44="","",基本情報入力シート!M44)</f>
        <v>桑折町</v>
      </c>
      <c r="D15" s="71" t="str">
        <f>IF(基本情報入力シート!R44="","",基本情報入力シート!R44)</f>
        <v>福島県</v>
      </c>
      <c r="E15" s="71" t="str">
        <f>IF(基本情報入力シート!W44="","",基本情報入力シート!W44)</f>
        <v>福島市</v>
      </c>
      <c r="F15" s="71" t="str">
        <f>IF(基本情報入力シート!X44="","",基本情報入力シート!X44)</f>
        <v>グループホームふくしま</v>
      </c>
      <c r="G15" s="71" t="str">
        <f>IF(基本情報入力シート!Y44="","",基本情報入力シート!Y44)</f>
        <v>認知症対応型共同生活介護</v>
      </c>
      <c r="H15" s="147" t="str">
        <f>IF(基本情報入力シート!Z44="","",基本情報入力シート!Z44)</f>
        <v>32</v>
      </c>
      <c r="I15" s="374">
        <v>0</v>
      </c>
      <c r="J15" s="375"/>
    </row>
    <row r="16" spans="1:22" ht="36.75" customHeight="1">
      <c r="A16" s="69">
        <f t="shared" si="0"/>
        <v>6</v>
      </c>
      <c r="B16" s="70" t="str">
        <f>IF(基本情報入力シート!C45="","",基本情報入力シート!C45)</f>
        <v>0770001114</v>
      </c>
      <c r="C16" s="71" t="str">
        <f>IF(基本情報入力シート!M45="","",基本情報入力シート!M45)</f>
        <v>郡山市</v>
      </c>
      <c r="D16" s="71" t="str">
        <f>IF(基本情報入力シート!R45="","",基本情報入力シート!R45)</f>
        <v>福島県</v>
      </c>
      <c r="E16" s="71" t="str">
        <f>IF(基本情報入力シート!W45="","",基本情報入力シート!W45)</f>
        <v>郡山市</v>
      </c>
      <c r="F16" s="71" t="str">
        <f>IF(基本情報入力シート!X45="","",基本情報入力シート!X45)</f>
        <v>特別養護老人ホーム郡山</v>
      </c>
      <c r="G16" s="72" t="str">
        <f>IF(基本情報入力シート!Y45="","",基本情報入力シート!Y45)</f>
        <v>介護老人福祉施設サービス</v>
      </c>
      <c r="H16" s="147" t="str">
        <f>IF(基本情報入力シート!Z45="","",基本情報入力シート!Z45)</f>
        <v>51</v>
      </c>
      <c r="I16" s="374">
        <v>260030</v>
      </c>
      <c r="J16" s="375"/>
    </row>
    <row r="17" spans="1:10" ht="36.75" customHeight="1">
      <c r="A17" s="69">
        <f t="shared" si="0"/>
        <v>7</v>
      </c>
      <c r="B17" s="70" t="str">
        <f>IF(基本情報入力シート!C46="","",基本情報入力シート!C46)</f>
        <v>0770001114</v>
      </c>
      <c r="C17" s="71" t="str">
        <f>IF(基本情報入力シート!M46="","",基本情報入力シート!M46)</f>
        <v>郡山市</v>
      </c>
      <c r="D17" s="71" t="str">
        <f>IF(基本情報入力シート!R46="","",基本情報入力シート!R46)</f>
        <v>福島県</v>
      </c>
      <c r="E17" s="71" t="str">
        <f>IF(基本情報入力シート!W46="","",基本情報入力シート!W46)</f>
        <v>郡山市</v>
      </c>
      <c r="F17" s="71" t="str">
        <f>IF(基本情報入力シート!X46="","",基本情報入力シート!X46)</f>
        <v>特別養護老人ホーム郡山</v>
      </c>
      <c r="G17" s="71" t="str">
        <f>IF(基本情報入力シート!Y46="","",基本情報入力シート!Y46)</f>
        <v>短期入所生活介護</v>
      </c>
      <c r="H17" s="147" t="str">
        <f>IF(基本情報入力シート!Z46="","",基本情報入力シート!Z46)</f>
        <v>21</v>
      </c>
      <c r="I17" s="374">
        <v>0</v>
      </c>
      <c r="J17" s="375"/>
    </row>
    <row r="18" spans="1:10" ht="36.75" customHeight="1">
      <c r="A18" s="69">
        <f t="shared" si="0"/>
        <v>8</v>
      </c>
      <c r="B18" s="70" t="str">
        <f>IF(基本情報入力シート!C47="","",基本情報入力シート!C47)</f>
        <v>0770001117</v>
      </c>
      <c r="C18" s="71" t="str">
        <f>IF(基本情報入力シート!M47="","",基本情報入力シート!M47)</f>
        <v>福島県</v>
      </c>
      <c r="D18" s="71" t="str">
        <f>IF(基本情報入力シート!R47="","",基本情報入力シート!R47)</f>
        <v>福島県</v>
      </c>
      <c r="E18" s="71" t="str">
        <f>IF(基本情報入力シート!W47="","",基本情報入力シート!W47)</f>
        <v>南相馬市</v>
      </c>
      <c r="F18" s="71" t="str">
        <f>IF(基本情報入力シート!X47="","",基本情報入力シート!X47)</f>
        <v>みなみそうま訪問入浴介護事業所</v>
      </c>
      <c r="G18" s="72" t="str">
        <f>IF(基本情報入力シート!Y47="","",基本情報入力シート!Y47)</f>
        <v>訪問入浴介護</v>
      </c>
      <c r="H18" s="147" t="str">
        <f>IF(基本情報入力シート!Z47="","",基本情報入力シート!Z47)</f>
        <v>12</v>
      </c>
      <c r="I18" s="374">
        <v>54800</v>
      </c>
      <c r="J18" s="37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47" t="str">
        <f>IF(基本情報入力シート!Z48="","",基本情報入力シート!Z48)</f>
        <v/>
      </c>
      <c r="I19" s="374"/>
      <c r="J19" s="37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47" t="str">
        <f>IF(基本情報入力シート!Z49="","",基本情報入力シート!Z49)</f>
        <v/>
      </c>
      <c r="I20" s="374"/>
      <c r="J20" s="37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47" t="str">
        <f>IF(基本情報入力シート!Z50="","",基本情報入力シート!Z50)</f>
        <v/>
      </c>
      <c r="I21" s="374"/>
      <c r="J21" s="37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47" t="str">
        <f>IF(基本情報入力シート!Z51="","",基本情報入力シート!Z51)</f>
        <v/>
      </c>
      <c r="I22" s="374"/>
      <c r="J22" s="37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47" t="str">
        <f>IF(基本情報入力シート!Z52="","",基本情報入力シート!Z52)</f>
        <v/>
      </c>
      <c r="I23" s="374"/>
      <c r="J23" s="37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47" t="str">
        <f>IF(基本情報入力シート!Z53="","",基本情報入力シート!Z53)</f>
        <v/>
      </c>
      <c r="I24" s="374"/>
      <c r="J24" s="37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47" t="str">
        <f>IF(基本情報入力シート!Z54="","",基本情報入力シート!Z54)</f>
        <v/>
      </c>
      <c r="I25" s="374"/>
      <c r="J25" s="37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47" t="str">
        <f>IF(基本情報入力シート!Z55="","",基本情報入力シート!Z55)</f>
        <v/>
      </c>
      <c r="I26" s="374"/>
      <c r="J26" s="37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47" t="str">
        <f>IF(基本情報入力シート!Z56="","",基本情報入力シート!Z56)</f>
        <v/>
      </c>
      <c r="I27" s="378"/>
      <c r="J27" s="37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47" t="str">
        <f>IF(基本情報入力シート!Z57="","",基本情報入力シート!Z57)</f>
        <v/>
      </c>
      <c r="I28" s="374"/>
      <c r="J28" s="37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47" t="str">
        <f>IF(基本情報入力シート!Z58="","",基本情報入力シート!Z58)</f>
        <v/>
      </c>
      <c r="I29" s="374"/>
      <c r="J29" s="37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47" t="str">
        <f>IF(基本情報入力シート!Z59="","",基本情報入力シート!Z59)</f>
        <v/>
      </c>
      <c r="I30" s="374"/>
      <c r="J30" s="37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47" t="str">
        <f>IF(基本情報入力シート!Z60="","",基本情報入力シート!Z60)</f>
        <v/>
      </c>
      <c r="I31" s="374"/>
      <c r="J31" s="37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47" t="str">
        <f>IF(基本情報入力シート!Z61="","",基本情報入力シート!Z61)</f>
        <v/>
      </c>
      <c r="I32" s="374"/>
      <c r="J32" s="37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47" t="str">
        <f>IF(基本情報入力シート!Z62="","",基本情報入力シート!Z62)</f>
        <v/>
      </c>
      <c r="I33" s="374"/>
      <c r="J33" s="37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47" t="str">
        <f>IF(基本情報入力シート!Z63="","",基本情報入力シート!Z63)</f>
        <v/>
      </c>
      <c r="I34" s="374"/>
      <c r="J34" s="37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47" t="str">
        <f>IF(基本情報入力シート!Z64="","",基本情報入力シート!Z64)</f>
        <v/>
      </c>
      <c r="I35" s="374"/>
      <c r="J35" s="37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47" t="str">
        <f>IF(基本情報入力シート!Z65="","",基本情報入力シート!Z65)</f>
        <v/>
      </c>
      <c r="I36" s="374"/>
      <c r="J36" s="37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47" t="str">
        <f>IF(基本情報入力シート!Z66="","",基本情報入力シート!Z66)</f>
        <v/>
      </c>
      <c r="I37" s="374"/>
      <c r="J37" s="37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47" t="str">
        <f>IF(基本情報入力シート!Z67="","",基本情報入力シート!Z67)</f>
        <v/>
      </c>
      <c r="I38" s="374"/>
      <c r="J38" s="37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47" t="str">
        <f>IF(基本情報入力シート!Z68="","",基本情報入力シート!Z68)</f>
        <v/>
      </c>
      <c r="I39" s="374"/>
      <c r="J39" s="37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47" t="str">
        <f>IF(基本情報入力シート!Z69="","",基本情報入力シート!Z69)</f>
        <v/>
      </c>
      <c r="I40" s="374"/>
      <c r="J40" s="37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47" t="str">
        <f>IF(基本情報入力シート!Z70="","",基本情報入力シート!Z70)</f>
        <v/>
      </c>
      <c r="I41" s="374"/>
      <c r="J41" s="37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47" t="str">
        <f>IF(基本情報入力シート!Z71="","",基本情報入力シート!Z71)</f>
        <v/>
      </c>
      <c r="I42" s="374"/>
      <c r="J42" s="37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47" t="str">
        <f>IF(基本情報入力シート!Z72="","",基本情報入力シート!Z72)</f>
        <v/>
      </c>
      <c r="I43" s="374"/>
      <c r="J43" s="37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47" t="str">
        <f>IF(基本情報入力シート!Z73="","",基本情報入力シート!Z73)</f>
        <v/>
      </c>
      <c r="I44" s="374"/>
      <c r="J44" s="37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47" t="str">
        <f>IF(基本情報入力シート!Z74="","",基本情報入力シート!Z74)</f>
        <v/>
      </c>
      <c r="I45" s="374"/>
      <c r="J45" s="37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47" t="str">
        <f>IF(基本情報入力シート!Z75="","",基本情報入力シート!Z75)</f>
        <v/>
      </c>
      <c r="I46" s="374"/>
      <c r="J46" s="37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47" t="str">
        <f>IF(基本情報入力シート!Z76="","",基本情報入力シート!Z76)</f>
        <v/>
      </c>
      <c r="I47" s="374"/>
      <c r="J47" s="37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47" t="str">
        <f>IF(基本情報入力シート!Z77="","",基本情報入力シート!Z77)</f>
        <v/>
      </c>
      <c r="I48" s="374"/>
      <c r="J48" s="37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47" t="str">
        <f>IF(基本情報入力シート!Z78="","",基本情報入力シート!Z78)</f>
        <v/>
      </c>
      <c r="I49" s="374"/>
      <c r="J49" s="37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47" t="str">
        <f>IF(基本情報入力シート!Z79="","",基本情報入力シート!Z79)</f>
        <v/>
      </c>
      <c r="I50" s="374"/>
      <c r="J50" s="37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47" t="str">
        <f>IF(基本情報入力シート!Z80="","",基本情報入力シート!Z80)</f>
        <v/>
      </c>
      <c r="I51" s="374"/>
      <c r="J51" s="37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47" t="str">
        <f>IF(基本情報入力シート!Z81="","",基本情報入力シート!Z81)</f>
        <v/>
      </c>
      <c r="I52" s="374"/>
      <c r="J52" s="37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47" t="str">
        <f>IF(基本情報入力シート!Z82="","",基本情報入力シート!Z82)</f>
        <v/>
      </c>
      <c r="I53" s="374"/>
      <c r="J53" s="37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47" t="str">
        <f>IF(基本情報入力シート!Z83="","",基本情報入力シート!Z83)</f>
        <v/>
      </c>
      <c r="I54" s="374"/>
      <c r="J54" s="37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47" t="str">
        <f>IF(基本情報入力シート!Z84="","",基本情報入力シート!Z84)</f>
        <v/>
      </c>
      <c r="I55" s="374"/>
      <c r="J55" s="37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47" t="str">
        <f>IF(基本情報入力シート!Z85="","",基本情報入力シート!Z85)</f>
        <v/>
      </c>
      <c r="I56" s="374"/>
      <c r="J56" s="37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47" t="str">
        <f>IF(基本情報入力シート!Z86="","",基本情報入力シート!Z86)</f>
        <v/>
      </c>
      <c r="I57" s="374"/>
      <c r="J57" s="37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47" t="str">
        <f>IF(基本情報入力シート!Z87="","",基本情報入力シート!Z87)</f>
        <v/>
      </c>
      <c r="I58" s="374"/>
      <c r="J58" s="37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47" t="str">
        <f>IF(基本情報入力シート!Z88="","",基本情報入力シート!Z88)</f>
        <v/>
      </c>
      <c r="I59" s="374"/>
      <c r="J59" s="37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47" t="str">
        <f>IF(基本情報入力シート!Z89="","",基本情報入力シート!Z89)</f>
        <v/>
      </c>
      <c r="I60" s="374"/>
      <c r="J60" s="37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47" t="str">
        <f>IF(基本情報入力シート!Z90="","",基本情報入力シート!Z90)</f>
        <v/>
      </c>
      <c r="I61" s="374"/>
      <c r="J61" s="37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47" t="str">
        <f>IF(基本情報入力シート!Z91="","",基本情報入力シート!Z91)</f>
        <v/>
      </c>
      <c r="I62" s="374"/>
      <c r="J62" s="37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47" t="str">
        <f>IF(基本情報入力シート!Z92="","",基本情報入力シート!Z92)</f>
        <v/>
      </c>
      <c r="I63" s="374"/>
      <c r="J63" s="37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47" t="str">
        <f>IF(基本情報入力シート!Z93="","",基本情報入力シート!Z93)</f>
        <v/>
      </c>
      <c r="I64" s="374"/>
      <c r="J64" s="37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47" t="str">
        <f>IF(基本情報入力シート!Z94="","",基本情報入力シート!Z94)</f>
        <v/>
      </c>
      <c r="I65" s="374"/>
      <c r="J65" s="37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47" t="str">
        <f>IF(基本情報入力シート!Z95="","",基本情報入力シート!Z95)</f>
        <v/>
      </c>
      <c r="I66" s="374"/>
      <c r="J66" s="37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47" t="str">
        <f>IF(基本情報入力シート!Z96="","",基本情報入力シート!Z96)</f>
        <v/>
      </c>
      <c r="I67" s="374"/>
      <c r="J67" s="37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47" t="str">
        <f>IF(基本情報入力シート!Z97="","",基本情報入力シート!Z97)</f>
        <v/>
      </c>
      <c r="I68" s="374"/>
      <c r="J68" s="37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47" t="str">
        <f>IF(基本情報入力シート!Z98="","",基本情報入力シート!Z98)</f>
        <v/>
      </c>
      <c r="I69" s="374"/>
      <c r="J69" s="37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47" t="str">
        <f>IF(基本情報入力シート!Z99="","",基本情報入力シート!Z99)</f>
        <v/>
      </c>
      <c r="I70" s="374"/>
      <c r="J70" s="37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47" t="str">
        <f>IF(基本情報入力シート!Z100="","",基本情報入力シート!Z100)</f>
        <v/>
      </c>
      <c r="I71" s="374"/>
      <c r="J71" s="37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47" t="str">
        <f>IF(基本情報入力シート!Z101="","",基本情報入力シート!Z101)</f>
        <v/>
      </c>
      <c r="I72" s="374"/>
      <c r="J72" s="37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47" t="str">
        <f>IF(基本情報入力シート!Z102="","",基本情報入力シート!Z102)</f>
        <v/>
      </c>
      <c r="I73" s="374"/>
      <c r="J73" s="37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47" t="str">
        <f>IF(基本情報入力シート!Z103="","",基本情報入力シート!Z103)</f>
        <v/>
      </c>
      <c r="I74" s="374"/>
      <c r="J74" s="37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47" t="str">
        <f>IF(基本情報入力シート!Z104="","",基本情報入力シート!Z104)</f>
        <v/>
      </c>
      <c r="I75" s="374"/>
      <c r="J75" s="37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47" t="str">
        <f>IF(基本情報入力シート!Z105="","",基本情報入力シート!Z105)</f>
        <v/>
      </c>
      <c r="I76" s="374"/>
      <c r="J76" s="37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47" t="str">
        <f>IF(基本情報入力シート!Z106="","",基本情報入力シート!Z106)</f>
        <v/>
      </c>
      <c r="I77" s="374"/>
      <c r="J77" s="37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47" t="str">
        <f>IF(基本情報入力シート!Z107="","",基本情報入力シート!Z107)</f>
        <v/>
      </c>
      <c r="I78" s="374"/>
      <c r="J78" s="37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47" t="str">
        <f>IF(基本情報入力シート!Z108="","",基本情報入力シート!Z108)</f>
        <v/>
      </c>
      <c r="I79" s="374"/>
      <c r="J79" s="37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47" t="str">
        <f>IF(基本情報入力シート!Z109="","",基本情報入力シート!Z109)</f>
        <v/>
      </c>
      <c r="I80" s="374"/>
      <c r="J80" s="37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47" t="str">
        <f>IF(基本情報入力シート!Z110="","",基本情報入力シート!Z110)</f>
        <v/>
      </c>
      <c r="I81" s="374"/>
      <c r="J81" s="37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47" t="str">
        <f>IF(基本情報入力シート!Z111="","",基本情報入力シート!Z111)</f>
        <v/>
      </c>
      <c r="I82" s="374"/>
      <c r="J82" s="37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47" t="str">
        <f>IF(基本情報入力シート!Z112="","",基本情報入力シート!Z112)</f>
        <v/>
      </c>
      <c r="I83" s="374"/>
      <c r="J83" s="37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47" t="str">
        <f>IF(基本情報入力シート!Z113="","",基本情報入力シート!Z113)</f>
        <v/>
      </c>
      <c r="I84" s="374"/>
      <c r="J84" s="37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47" t="str">
        <f>IF(基本情報入力シート!Z114="","",基本情報入力シート!Z114)</f>
        <v/>
      </c>
      <c r="I85" s="374"/>
      <c r="J85" s="37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47" t="str">
        <f>IF(基本情報入力シート!Z115="","",基本情報入力シート!Z115)</f>
        <v/>
      </c>
      <c r="I86" s="374"/>
      <c r="J86" s="37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47" t="str">
        <f>IF(基本情報入力シート!Z116="","",基本情報入力シート!Z116)</f>
        <v/>
      </c>
      <c r="I87" s="374"/>
      <c r="J87" s="37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47" t="str">
        <f>IF(基本情報入力シート!Z117="","",基本情報入力シート!Z117)</f>
        <v/>
      </c>
      <c r="I88" s="374"/>
      <c r="J88" s="37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47" t="str">
        <f>IF(基本情報入力シート!Z118="","",基本情報入力シート!Z118)</f>
        <v/>
      </c>
      <c r="I89" s="374"/>
      <c r="J89" s="37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47" t="str">
        <f>IF(基本情報入力シート!Z119="","",基本情報入力シート!Z119)</f>
        <v/>
      </c>
      <c r="I90" s="374"/>
      <c r="J90" s="37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47" t="str">
        <f>IF(基本情報入力シート!Z120="","",基本情報入力シート!Z120)</f>
        <v/>
      </c>
      <c r="I91" s="374"/>
      <c r="J91" s="37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47" t="str">
        <f>IF(基本情報入力シート!Z121="","",基本情報入力シート!Z121)</f>
        <v/>
      </c>
      <c r="I92" s="374"/>
      <c r="J92" s="37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47" t="str">
        <f>IF(基本情報入力シート!Z122="","",基本情報入力シート!Z122)</f>
        <v/>
      </c>
      <c r="I93" s="374"/>
      <c r="J93" s="37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47" t="str">
        <f>IF(基本情報入力シート!Z123="","",基本情報入力シート!Z123)</f>
        <v/>
      </c>
      <c r="I94" s="374"/>
      <c r="J94" s="37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47" t="str">
        <f>IF(基本情報入力シート!Z124="","",基本情報入力シート!Z124)</f>
        <v/>
      </c>
      <c r="I95" s="374"/>
      <c r="J95" s="37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47" t="str">
        <f>IF(基本情報入力シート!Z125="","",基本情報入力シート!Z125)</f>
        <v/>
      </c>
      <c r="I96" s="374"/>
      <c r="J96" s="37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47" t="str">
        <f>IF(基本情報入力シート!Z126="","",基本情報入力シート!Z126)</f>
        <v/>
      </c>
      <c r="I97" s="374"/>
      <c r="J97" s="37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47" t="str">
        <f>IF(基本情報入力シート!Z127="","",基本情報入力シート!Z127)</f>
        <v/>
      </c>
      <c r="I98" s="374"/>
      <c r="J98" s="37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47" t="str">
        <f>IF(基本情報入力シート!Z128="","",基本情報入力シート!Z128)</f>
        <v/>
      </c>
      <c r="I99" s="374"/>
      <c r="J99" s="37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47" t="str">
        <f>IF(基本情報入力シート!Z129="","",基本情報入力シート!Z129)</f>
        <v/>
      </c>
      <c r="I100" s="374"/>
      <c r="J100" s="37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47" t="str">
        <f>IF(基本情報入力シート!Z130="","",基本情報入力シート!Z130)</f>
        <v/>
      </c>
      <c r="I101" s="374"/>
      <c r="J101" s="37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47" t="str">
        <f>IF(基本情報入力シート!Z131="","",基本情報入力シート!Z131)</f>
        <v/>
      </c>
      <c r="I102" s="374"/>
      <c r="J102" s="37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47" t="str">
        <f>IF(基本情報入力シート!Z132="","",基本情報入力シート!Z132)</f>
        <v/>
      </c>
      <c r="I103" s="374"/>
      <c r="J103" s="37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47" t="str">
        <f>IF(基本情報入力シート!Z133="","",基本情報入力シート!Z133)</f>
        <v/>
      </c>
      <c r="I104" s="374"/>
      <c r="J104" s="37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47" t="str">
        <f>IF(基本情報入力シート!Z134="","",基本情報入力シート!Z134)</f>
        <v/>
      </c>
      <c r="I105" s="374"/>
      <c r="J105" s="37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47" t="str">
        <f>IF(基本情報入力シート!Z135="","",基本情報入力シート!Z135)</f>
        <v/>
      </c>
      <c r="I106" s="374"/>
      <c r="J106" s="37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47" t="str">
        <f>IF(基本情報入力シート!Z136="","",基本情報入力シート!Z136)</f>
        <v/>
      </c>
      <c r="I107" s="374"/>
      <c r="J107" s="37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47" t="str">
        <f>IF(基本情報入力シート!Z137="","",基本情報入力シート!Z137)</f>
        <v/>
      </c>
      <c r="I108" s="374"/>
      <c r="J108" s="37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47" t="str">
        <f>IF(基本情報入力シート!Z138="","",基本情報入力シート!Z138)</f>
        <v/>
      </c>
      <c r="I109" s="374"/>
      <c r="J109" s="37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48" t="str">
        <f>IF(基本情報入力シート!Z139="","",基本情報入力シート!Z139)</f>
        <v/>
      </c>
      <c r="I110" s="380"/>
      <c r="J110" s="381"/>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4CFF-CE24-4D92-BB63-4535C8011617}">
  <sheetPr>
    <pageSetUpPr fitToPage="1"/>
  </sheetPr>
  <dimension ref="A1:Z40"/>
  <sheetViews>
    <sheetView view="pageBreakPreview" zoomScaleNormal="100" zoomScaleSheetLayoutView="100" workbookViewId="0"/>
  </sheetViews>
  <sheetFormatPr defaultColWidth="9" defaultRowHeight="18" customHeight="1"/>
  <cols>
    <col min="1" max="19" width="4.77734375" style="171" customWidth="1"/>
    <col min="20" max="20" width="4.21875" style="171" customWidth="1"/>
    <col min="21" max="16384" width="9" style="171"/>
  </cols>
  <sheetData>
    <row r="1" spans="1:26" ht="18" customHeight="1" thickBot="1">
      <c r="A1" s="171" t="s">
        <v>1958</v>
      </c>
    </row>
    <row r="2" spans="1:26" ht="18" customHeight="1" thickBot="1">
      <c r="S2" s="41" t="str">
        <f>IF(AND(N37&lt;&gt;"",N38&lt;&gt;"",N39&lt;&gt;"",N40&lt;&gt;"",O4&lt;&gt;"",Q4&lt;&gt;"",K10&lt;&gt;"",K11&lt;&gt;"",O11&lt;&gt;"",G24&lt;&gt;""),"○","×")</f>
        <v>○</v>
      </c>
      <c r="T2" s="172"/>
      <c r="U2" s="334" t="s">
        <v>1959</v>
      </c>
      <c r="V2" s="384"/>
      <c r="W2" s="384"/>
      <c r="X2" s="384"/>
      <c r="Y2" s="384"/>
      <c r="Z2" s="385"/>
    </row>
    <row r="4" spans="1:26" ht="18" customHeight="1">
      <c r="N4" s="173" t="s">
        <v>1960</v>
      </c>
      <c r="O4" s="174">
        <f>IF('別紙様式3-1（補助金）'!G40="","",'別紙様式3-1（補助金）'!G40)</f>
        <v>10</v>
      </c>
      <c r="P4" s="175" t="s">
        <v>1961</v>
      </c>
      <c r="Q4" s="174">
        <f>IF('別紙様式3-1（補助金）'!J40="","",'別紙様式3-1（補助金）'!J40)</f>
        <v>1</v>
      </c>
      <c r="R4" s="175" t="s">
        <v>109</v>
      </c>
    </row>
    <row r="7" spans="1:26" ht="18" customHeight="1">
      <c r="A7" s="171" t="s">
        <v>1962</v>
      </c>
    </row>
    <row r="10" spans="1:26" ht="18" customHeight="1">
      <c r="H10" s="386" t="s">
        <v>1963</v>
      </c>
      <c r="I10" s="386"/>
      <c r="K10" s="387" t="str">
        <f>IF(基本情報入力シート!$M$23="","",基本情報入力シート!$M$23)</f>
        <v>社会福祉法人　福島県</v>
      </c>
      <c r="L10" s="387"/>
      <c r="M10" s="387"/>
      <c r="N10" s="387"/>
      <c r="O10" s="387"/>
      <c r="P10" s="387"/>
      <c r="Q10" s="387"/>
      <c r="R10" s="387"/>
      <c r="S10" s="387"/>
    </row>
    <row r="11" spans="1:26" ht="18" customHeight="1">
      <c r="H11" s="386" t="s">
        <v>1964</v>
      </c>
      <c r="I11" s="388"/>
      <c r="K11" s="389" t="str">
        <f>IF(基本情報入力シート!M27="","",基本情報入力シート!M27)</f>
        <v>代表</v>
      </c>
      <c r="L11" s="389"/>
      <c r="M11" s="389"/>
      <c r="O11" s="389" t="str">
        <f>IF(基本情報入力シート!M28="","",基本情報入力シート!M28)</f>
        <v>福島　太郎</v>
      </c>
      <c r="P11" s="389"/>
      <c r="Q11" s="389"/>
      <c r="R11" s="389"/>
    </row>
    <row r="12" spans="1:26" ht="18" customHeight="1">
      <c r="H12" s="390" t="s">
        <v>1965</v>
      </c>
      <c r="I12" s="391"/>
      <c r="K12" s="389"/>
      <c r="L12" s="389"/>
      <c r="M12" s="389"/>
      <c r="O12" s="389"/>
      <c r="P12" s="389"/>
      <c r="Q12" s="389"/>
      <c r="R12" s="389"/>
    </row>
    <row r="15" spans="1:26" ht="18" customHeight="1">
      <c r="A15" s="392" t="s">
        <v>1976</v>
      </c>
      <c r="B15" s="392"/>
      <c r="C15" s="392"/>
      <c r="D15" s="392"/>
      <c r="E15" s="392"/>
      <c r="F15" s="392"/>
      <c r="G15" s="392"/>
      <c r="H15" s="392"/>
      <c r="I15" s="392"/>
      <c r="J15" s="392"/>
      <c r="K15" s="392"/>
      <c r="L15" s="392"/>
      <c r="M15" s="392"/>
      <c r="N15" s="392"/>
      <c r="O15" s="392"/>
      <c r="P15" s="392"/>
      <c r="Q15" s="392"/>
      <c r="R15" s="392"/>
      <c r="S15" s="392"/>
    </row>
    <row r="17" spans="1:19" ht="18" customHeight="1">
      <c r="A17" s="383" t="s">
        <v>1966</v>
      </c>
      <c r="B17" s="383"/>
      <c r="C17" s="383"/>
      <c r="D17" s="383"/>
      <c r="E17" s="383"/>
      <c r="F17" s="383"/>
      <c r="G17" s="383"/>
      <c r="H17" s="383"/>
      <c r="I17" s="383"/>
      <c r="J17" s="383"/>
      <c r="K17" s="383"/>
      <c r="L17" s="383"/>
      <c r="M17" s="383"/>
      <c r="N17" s="383"/>
      <c r="O17" s="383"/>
      <c r="P17" s="383"/>
      <c r="Q17" s="383"/>
      <c r="R17" s="383"/>
      <c r="S17" s="383"/>
    </row>
    <row r="18" spans="1:19" ht="18" customHeight="1">
      <c r="A18" s="383"/>
      <c r="B18" s="383"/>
      <c r="C18" s="383"/>
      <c r="D18" s="383"/>
      <c r="E18" s="383"/>
      <c r="F18" s="383"/>
      <c r="G18" s="383"/>
      <c r="H18" s="383"/>
      <c r="I18" s="383"/>
      <c r="J18" s="383"/>
      <c r="K18" s="383"/>
      <c r="L18" s="383"/>
      <c r="M18" s="383"/>
      <c r="N18" s="383"/>
      <c r="O18" s="383"/>
      <c r="P18" s="383"/>
      <c r="Q18" s="383"/>
      <c r="R18" s="383"/>
      <c r="S18" s="383"/>
    </row>
    <row r="19" spans="1:19" ht="18" customHeight="1">
      <c r="A19" s="177"/>
      <c r="B19" s="177"/>
      <c r="C19" s="177"/>
      <c r="D19" s="177"/>
      <c r="E19" s="177"/>
      <c r="F19" s="177"/>
      <c r="G19" s="177"/>
      <c r="H19" s="177"/>
      <c r="I19" s="177"/>
      <c r="J19" s="177"/>
      <c r="K19" s="177"/>
      <c r="L19" s="177"/>
      <c r="M19" s="177"/>
      <c r="N19" s="177"/>
      <c r="O19" s="177"/>
      <c r="P19" s="177"/>
      <c r="Q19" s="177"/>
      <c r="R19" s="177"/>
      <c r="S19" s="177"/>
    </row>
    <row r="20" spans="1:19" ht="18" customHeight="1">
      <c r="A20" s="177"/>
      <c r="B20" s="177"/>
      <c r="C20" s="177"/>
      <c r="D20" s="177"/>
      <c r="E20" s="177"/>
      <c r="F20" s="177"/>
      <c r="G20" s="177"/>
      <c r="H20" s="177"/>
      <c r="I20" s="177"/>
      <c r="J20" s="177"/>
      <c r="K20" s="177"/>
      <c r="L20" s="177"/>
      <c r="M20" s="177"/>
      <c r="N20" s="177"/>
      <c r="O20" s="177"/>
      <c r="P20" s="177"/>
      <c r="Q20" s="177"/>
      <c r="R20" s="177"/>
      <c r="S20" s="177"/>
    </row>
    <row r="21" spans="1:19" ht="18" customHeight="1">
      <c r="A21" s="392" t="s">
        <v>1967</v>
      </c>
      <c r="B21" s="392"/>
      <c r="C21" s="392"/>
      <c r="D21" s="392"/>
      <c r="E21" s="392"/>
      <c r="F21" s="392"/>
      <c r="G21" s="392"/>
      <c r="H21" s="392"/>
      <c r="I21" s="392"/>
      <c r="J21" s="392"/>
      <c r="K21" s="392"/>
      <c r="L21" s="392"/>
      <c r="M21" s="392"/>
      <c r="N21" s="392"/>
      <c r="O21" s="392"/>
      <c r="P21" s="392"/>
      <c r="Q21" s="392"/>
      <c r="R21" s="392"/>
      <c r="S21" s="392"/>
    </row>
    <row r="22" spans="1:19" ht="18" customHeight="1">
      <c r="A22" s="176"/>
      <c r="B22" s="176"/>
      <c r="C22" s="176"/>
      <c r="D22" s="176"/>
      <c r="E22" s="176"/>
      <c r="F22" s="176"/>
      <c r="G22" s="176"/>
      <c r="H22" s="176"/>
      <c r="I22" s="176"/>
      <c r="J22" s="176"/>
      <c r="K22" s="176"/>
      <c r="L22" s="176"/>
      <c r="M22" s="176"/>
      <c r="N22" s="176"/>
      <c r="O22" s="176"/>
      <c r="P22" s="176"/>
      <c r="Q22" s="176"/>
      <c r="R22" s="176"/>
      <c r="S22" s="176"/>
    </row>
    <row r="24" spans="1:19" ht="18" customHeight="1">
      <c r="A24" s="171" t="s">
        <v>1968</v>
      </c>
      <c r="F24" s="178" t="s">
        <v>1969</v>
      </c>
      <c r="G24" s="393">
        <f>'別紙様式3-2（補助金）'!F5</f>
        <v>639830</v>
      </c>
      <c r="H24" s="393"/>
      <c r="I24" s="393"/>
      <c r="J24" s="393"/>
      <c r="K24" s="171" t="s">
        <v>86</v>
      </c>
    </row>
    <row r="25" spans="1:19" ht="18" customHeight="1">
      <c r="C25" s="175"/>
      <c r="D25" s="175"/>
      <c r="E25" s="175"/>
      <c r="F25" s="175"/>
    </row>
    <row r="26" spans="1:19" ht="18" customHeight="1">
      <c r="A26" s="383" t="s">
        <v>1970</v>
      </c>
      <c r="B26" s="383"/>
      <c r="C26" s="383"/>
      <c r="D26" s="383"/>
      <c r="E26" s="383"/>
      <c r="F26" s="383"/>
      <c r="G26" s="383"/>
      <c r="H26" s="383"/>
      <c r="I26" s="383"/>
      <c r="J26" s="383"/>
      <c r="K26" s="383"/>
      <c r="L26" s="383"/>
      <c r="M26" s="383"/>
      <c r="N26" s="383"/>
      <c r="O26" s="383"/>
      <c r="P26" s="383"/>
      <c r="Q26" s="383"/>
      <c r="R26" s="383"/>
      <c r="S26" s="383"/>
    </row>
    <row r="27" spans="1:19" ht="18" customHeight="1">
      <c r="A27" s="382" t="s">
        <v>1971</v>
      </c>
      <c r="B27" s="382"/>
      <c r="C27" s="383" t="s">
        <v>1977</v>
      </c>
      <c r="D27" s="383"/>
      <c r="E27" s="383"/>
      <c r="F27" s="383"/>
      <c r="G27" s="383"/>
      <c r="H27" s="383"/>
      <c r="I27" s="383"/>
      <c r="J27" s="383"/>
      <c r="K27" s="383"/>
      <c r="L27" s="383"/>
      <c r="M27" s="383"/>
      <c r="N27" s="383"/>
      <c r="O27" s="383"/>
      <c r="P27" s="383"/>
      <c r="Q27" s="383"/>
      <c r="R27" s="383"/>
      <c r="S27" s="383"/>
    </row>
    <row r="28" spans="1:19" ht="18" customHeight="1">
      <c r="A28" s="382" t="s">
        <v>1972</v>
      </c>
      <c r="B28" s="382"/>
      <c r="C28" s="383" t="s">
        <v>1978</v>
      </c>
      <c r="D28" s="383"/>
      <c r="E28" s="383"/>
      <c r="F28" s="383"/>
      <c r="G28" s="383"/>
      <c r="H28" s="383"/>
      <c r="I28" s="383"/>
      <c r="J28" s="383"/>
      <c r="K28" s="383"/>
      <c r="L28" s="383"/>
      <c r="M28" s="383"/>
      <c r="N28" s="383"/>
      <c r="O28" s="383"/>
      <c r="P28" s="383"/>
      <c r="Q28" s="383"/>
      <c r="R28" s="383"/>
      <c r="S28" s="383"/>
    </row>
    <row r="29" spans="1:19" ht="18" customHeight="1">
      <c r="C29" s="383"/>
      <c r="D29" s="383"/>
      <c r="E29" s="383"/>
      <c r="F29" s="383"/>
      <c r="G29" s="383"/>
      <c r="H29" s="383"/>
      <c r="I29" s="383"/>
      <c r="J29" s="383"/>
      <c r="K29" s="383"/>
      <c r="L29" s="383"/>
      <c r="M29" s="383"/>
      <c r="N29" s="383"/>
      <c r="O29" s="383"/>
      <c r="P29" s="383"/>
      <c r="Q29" s="383"/>
      <c r="R29" s="383"/>
      <c r="S29" s="383"/>
    </row>
    <row r="30" spans="1:19" ht="18" customHeight="1">
      <c r="A30" s="382"/>
      <c r="B30" s="382"/>
      <c r="C30" s="383"/>
      <c r="D30" s="383"/>
      <c r="E30" s="383"/>
      <c r="F30" s="383"/>
      <c r="G30" s="383"/>
      <c r="H30" s="383"/>
      <c r="I30" s="383"/>
      <c r="J30" s="383"/>
      <c r="K30" s="383"/>
      <c r="L30" s="383"/>
      <c r="M30" s="177"/>
      <c r="N30" s="177"/>
      <c r="O30" s="177"/>
      <c r="P30" s="177"/>
      <c r="Q30" s="177"/>
      <c r="R30" s="177"/>
      <c r="S30" s="177"/>
    </row>
    <row r="31" spans="1:19" ht="18" customHeight="1">
      <c r="A31" s="179"/>
      <c r="C31" s="177"/>
      <c r="D31" s="177"/>
      <c r="E31" s="177"/>
      <c r="F31" s="177"/>
      <c r="G31" s="177"/>
      <c r="H31" s="177"/>
      <c r="I31" s="177"/>
      <c r="J31" s="177"/>
      <c r="K31" s="177"/>
      <c r="L31" s="177"/>
      <c r="M31" s="177"/>
      <c r="N31" s="177"/>
      <c r="O31" s="177"/>
      <c r="P31" s="177"/>
      <c r="Q31" s="177"/>
      <c r="R31" s="177"/>
      <c r="S31" s="177"/>
    </row>
    <row r="32" spans="1:19" ht="18" customHeight="1">
      <c r="A32" s="179"/>
      <c r="C32" s="177"/>
      <c r="D32" s="177"/>
      <c r="E32" s="177"/>
      <c r="F32" s="177"/>
      <c r="G32" s="177"/>
      <c r="H32" s="177"/>
      <c r="I32" s="177"/>
      <c r="J32" s="177"/>
      <c r="K32" s="177"/>
      <c r="L32" s="177"/>
      <c r="M32" s="177"/>
      <c r="N32" s="177"/>
      <c r="O32" s="177"/>
      <c r="P32" s="177"/>
      <c r="Q32" s="177"/>
      <c r="R32" s="177"/>
      <c r="S32" s="177"/>
    </row>
    <row r="33" spans="1:19" ht="18" customHeight="1">
      <c r="A33" s="179"/>
      <c r="C33" s="177"/>
      <c r="D33" s="177"/>
      <c r="E33" s="177"/>
      <c r="F33" s="177"/>
      <c r="G33" s="177"/>
      <c r="H33" s="177"/>
      <c r="I33" s="177"/>
      <c r="J33" s="177"/>
      <c r="K33" s="177"/>
      <c r="L33" s="177"/>
      <c r="M33" s="177"/>
      <c r="N33" s="177"/>
      <c r="O33" s="177"/>
      <c r="P33" s="177"/>
      <c r="Q33" s="177"/>
      <c r="R33" s="177"/>
      <c r="S33" s="177"/>
    </row>
    <row r="34" spans="1:19" ht="18" customHeight="1">
      <c r="A34" s="179"/>
      <c r="C34" s="177"/>
      <c r="D34" s="177"/>
      <c r="E34" s="177"/>
      <c r="F34" s="177"/>
      <c r="G34" s="177"/>
      <c r="H34" s="177"/>
      <c r="I34" s="177"/>
      <c r="J34" s="177"/>
      <c r="K34" s="177"/>
      <c r="L34" s="177"/>
      <c r="M34" s="177"/>
      <c r="N34" s="177"/>
      <c r="O34" s="177"/>
      <c r="P34" s="177"/>
      <c r="Q34" s="177"/>
      <c r="R34" s="177"/>
      <c r="S34" s="177"/>
    </row>
    <row r="35" spans="1:19" ht="18" customHeight="1">
      <c r="S35" s="180"/>
    </row>
    <row r="36" spans="1:19" ht="18" customHeight="1">
      <c r="K36" s="171" t="s">
        <v>1973</v>
      </c>
    </row>
    <row r="37" spans="1:19" ht="18" customHeight="1">
      <c r="A37" s="181"/>
      <c r="K37" s="394" t="s">
        <v>1974</v>
      </c>
      <c r="L37" s="394"/>
      <c r="M37" s="394"/>
      <c r="N37" s="395" t="s">
        <v>2007</v>
      </c>
      <c r="O37" s="395"/>
      <c r="P37" s="395"/>
      <c r="Q37" s="395"/>
      <c r="R37" s="395"/>
      <c r="S37" s="395"/>
    </row>
    <row r="38" spans="1:19" ht="18" customHeight="1">
      <c r="A38" s="182"/>
      <c r="K38" s="394" t="s">
        <v>1975</v>
      </c>
      <c r="L38" s="394"/>
      <c r="M38" s="394"/>
      <c r="N38" s="395" t="s">
        <v>2008</v>
      </c>
      <c r="O38" s="395"/>
      <c r="P38" s="395"/>
      <c r="Q38" s="395"/>
      <c r="R38" s="395"/>
      <c r="S38" s="395"/>
    </row>
    <row r="39" spans="1:19" ht="18" customHeight="1">
      <c r="K39" s="396" t="s">
        <v>25</v>
      </c>
      <c r="L39" s="394" t="s">
        <v>26</v>
      </c>
      <c r="M39" s="394"/>
      <c r="N39" s="395" t="s">
        <v>2009</v>
      </c>
      <c r="O39" s="395"/>
      <c r="P39" s="395"/>
      <c r="Q39" s="395"/>
      <c r="R39" s="395"/>
      <c r="S39" s="395"/>
    </row>
    <row r="40" spans="1:19" ht="18" customHeight="1">
      <c r="K40" s="396"/>
      <c r="L40" s="394" t="s">
        <v>27</v>
      </c>
      <c r="M40" s="394"/>
      <c r="N40" s="397" t="s">
        <v>2010</v>
      </c>
      <c r="O40" s="395"/>
      <c r="P40" s="395"/>
      <c r="Q40" s="395"/>
      <c r="R40" s="395"/>
      <c r="S40" s="395"/>
    </row>
  </sheetData>
  <sheetProtection algorithmName="SHA-512" hashValue="oTHQ+bupkiWCD7aJ29UlqbbUF76Sb3SxrBPdz++6lYeDn9bf2B0GiYEhQw3ZWAuOZziMvF7Q3qJFFsGNtYyohw==" saltValue="9wCH5YLtqJx2g24XcqJWPQ==" spinCount="100000" sheet="1" objects="1" scenarios="1"/>
  <mergeCells count="27">
    <mergeCell ref="K38:M38"/>
    <mergeCell ref="N38:S38"/>
    <mergeCell ref="K39:K40"/>
    <mergeCell ref="L39:M39"/>
    <mergeCell ref="N39:S39"/>
    <mergeCell ref="L40:M40"/>
    <mergeCell ref="N40:S40"/>
    <mergeCell ref="A28:B28"/>
    <mergeCell ref="C28:S29"/>
    <mergeCell ref="A30:B30"/>
    <mergeCell ref="C30:L30"/>
    <mergeCell ref="K37:M37"/>
    <mergeCell ref="N37:S37"/>
    <mergeCell ref="A27:B27"/>
    <mergeCell ref="C27:S27"/>
    <mergeCell ref="U2:Z2"/>
    <mergeCell ref="H10:I10"/>
    <mergeCell ref="K10:S10"/>
    <mergeCell ref="H11:I11"/>
    <mergeCell ref="K11:M12"/>
    <mergeCell ref="O11:R12"/>
    <mergeCell ref="H12:I12"/>
    <mergeCell ref="A15:S15"/>
    <mergeCell ref="A17:S18"/>
    <mergeCell ref="A21:S21"/>
    <mergeCell ref="G24:J24"/>
    <mergeCell ref="A26:S26"/>
  </mergeCells>
  <phoneticPr fontId="5"/>
  <hyperlinks>
    <hyperlink ref="N40" r:id="rId1" xr:uid="{D0BD55CA-7A3E-4A09-8D89-CE679D9AAB52}"/>
  </hyperlinks>
  <printOptions horizontalCentered="1"/>
  <pageMargins left="0.78740157480314965" right="0.78740157480314965" top="0.98425196850393704" bottom="0.98425196850393704" header="0.31496062992125984" footer="0.31496062992125984"/>
  <pageSetup paperSize="9" scale="96"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topLeftCell="A3"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1" t="s">
        <v>137</v>
      </c>
      <c r="B2" s="152" t="s">
        <v>138</v>
      </c>
      <c r="D2" s="8" t="s">
        <v>37</v>
      </c>
      <c r="F2" s="8" t="s">
        <v>37</v>
      </c>
      <c r="G2" s="14" t="s">
        <v>139</v>
      </c>
      <c r="I2" s="134" t="s">
        <v>140</v>
      </c>
      <c r="K2" s="19" t="s">
        <v>141</v>
      </c>
    </row>
    <row r="3" spans="1:11" ht="26.4">
      <c r="A3" s="153" t="s">
        <v>39</v>
      </c>
      <c r="B3" s="154" t="s">
        <v>142</v>
      </c>
      <c r="D3" s="9" t="s">
        <v>143</v>
      </c>
      <c r="F3" s="15" t="s">
        <v>143</v>
      </c>
      <c r="G3" s="16" t="s">
        <v>144</v>
      </c>
      <c r="I3" s="135" t="s">
        <v>145</v>
      </c>
      <c r="K3" s="20" t="s">
        <v>146</v>
      </c>
    </row>
    <row r="4" spans="1:11" ht="27" thickBot="1">
      <c r="A4" s="155" t="s">
        <v>40</v>
      </c>
      <c r="B4" s="156" t="s">
        <v>147</v>
      </c>
      <c r="D4" s="10" t="s">
        <v>148</v>
      </c>
      <c r="F4" s="10" t="s">
        <v>143</v>
      </c>
      <c r="G4" s="17" t="s">
        <v>149</v>
      </c>
      <c r="I4" s="136" t="s">
        <v>150</v>
      </c>
      <c r="K4" s="21"/>
    </row>
    <row r="5" spans="1:11" ht="13.8" thickBot="1">
      <c r="A5" s="155" t="s">
        <v>41</v>
      </c>
      <c r="B5" s="156" t="s">
        <v>151</v>
      </c>
      <c r="D5" s="10" t="s">
        <v>152</v>
      </c>
      <c r="F5" s="10" t="s">
        <v>143</v>
      </c>
      <c r="G5" s="17" t="s">
        <v>153</v>
      </c>
      <c r="I5" s="137" t="s">
        <v>154</v>
      </c>
    </row>
    <row r="6" spans="1:11">
      <c r="A6" s="157" t="s">
        <v>42</v>
      </c>
      <c r="B6" s="156" t="s">
        <v>155</v>
      </c>
      <c r="D6" s="10" t="s">
        <v>156</v>
      </c>
      <c r="F6" s="10" t="s">
        <v>143</v>
      </c>
      <c r="G6" s="17" t="s">
        <v>157</v>
      </c>
    </row>
    <row r="7" spans="1:11">
      <c r="A7" s="155" t="s">
        <v>43</v>
      </c>
      <c r="B7" s="156" t="s">
        <v>158</v>
      </c>
      <c r="D7" s="10" t="s">
        <v>159</v>
      </c>
      <c r="F7" s="10" t="s">
        <v>143</v>
      </c>
      <c r="G7" s="17" t="s">
        <v>160</v>
      </c>
    </row>
    <row r="8" spans="1:11">
      <c r="A8" s="155" t="s">
        <v>44</v>
      </c>
      <c r="B8" s="156" t="s">
        <v>161</v>
      </c>
      <c r="D8" s="10" t="s">
        <v>162</v>
      </c>
      <c r="F8" s="10" t="s">
        <v>143</v>
      </c>
      <c r="G8" s="17" t="s">
        <v>163</v>
      </c>
    </row>
    <row r="9" spans="1:11">
      <c r="A9" s="155" t="s">
        <v>45</v>
      </c>
      <c r="B9" s="156" t="s">
        <v>164</v>
      </c>
      <c r="D9" s="10" t="s">
        <v>165</v>
      </c>
      <c r="F9" s="10" t="s">
        <v>143</v>
      </c>
      <c r="G9" s="17" t="s">
        <v>166</v>
      </c>
    </row>
    <row r="10" spans="1:11">
      <c r="A10" s="155" t="s">
        <v>46</v>
      </c>
      <c r="B10" s="156" t="s">
        <v>167</v>
      </c>
      <c r="D10" s="10" t="s">
        <v>168</v>
      </c>
      <c r="F10" s="10" t="s">
        <v>143</v>
      </c>
      <c r="G10" s="17" t="s">
        <v>169</v>
      </c>
    </row>
    <row r="11" spans="1:11">
      <c r="A11" s="155" t="s">
        <v>47</v>
      </c>
      <c r="B11" s="156" t="s">
        <v>170</v>
      </c>
      <c r="D11" s="10" t="s">
        <v>171</v>
      </c>
      <c r="F11" s="10" t="s">
        <v>143</v>
      </c>
      <c r="G11" s="17" t="s">
        <v>172</v>
      </c>
    </row>
    <row r="12" spans="1:11">
      <c r="A12" s="155" t="s">
        <v>48</v>
      </c>
      <c r="B12" s="156" t="s">
        <v>173</v>
      </c>
      <c r="D12" s="10" t="s">
        <v>174</v>
      </c>
      <c r="F12" s="10" t="s">
        <v>143</v>
      </c>
      <c r="G12" s="17" t="s">
        <v>175</v>
      </c>
    </row>
    <row r="13" spans="1:11">
      <c r="A13" s="155" t="s">
        <v>49</v>
      </c>
      <c r="B13" s="156" t="s">
        <v>176</v>
      </c>
      <c r="D13" s="10" t="s">
        <v>177</v>
      </c>
      <c r="F13" s="10" t="s">
        <v>143</v>
      </c>
      <c r="G13" s="17" t="s">
        <v>178</v>
      </c>
    </row>
    <row r="14" spans="1:11">
      <c r="A14" s="155" t="s">
        <v>179</v>
      </c>
      <c r="B14" s="156" t="s">
        <v>180</v>
      </c>
      <c r="D14" s="10" t="s">
        <v>181</v>
      </c>
      <c r="F14" s="10" t="s">
        <v>143</v>
      </c>
      <c r="G14" s="17" t="s">
        <v>182</v>
      </c>
    </row>
    <row r="15" spans="1:11">
      <c r="A15" s="155" t="s">
        <v>183</v>
      </c>
      <c r="B15" s="156" t="s">
        <v>184</v>
      </c>
      <c r="D15" s="10" t="s">
        <v>185</v>
      </c>
      <c r="F15" s="10" t="s">
        <v>143</v>
      </c>
      <c r="G15" s="17" t="s">
        <v>186</v>
      </c>
    </row>
    <row r="16" spans="1:11">
      <c r="A16" s="155" t="s">
        <v>52</v>
      </c>
      <c r="B16" s="156" t="s">
        <v>187</v>
      </c>
      <c r="D16" s="10" t="s">
        <v>188</v>
      </c>
      <c r="F16" s="10" t="s">
        <v>143</v>
      </c>
      <c r="G16" s="17" t="s">
        <v>189</v>
      </c>
    </row>
    <row r="17" spans="1:7">
      <c r="A17" s="155" t="s">
        <v>50</v>
      </c>
      <c r="B17" s="156" t="s">
        <v>190</v>
      </c>
      <c r="D17" s="10" t="s">
        <v>191</v>
      </c>
      <c r="F17" s="10" t="s">
        <v>143</v>
      </c>
      <c r="G17" s="17" t="s">
        <v>192</v>
      </c>
    </row>
    <row r="18" spans="1:7">
      <c r="A18" s="155" t="s">
        <v>51</v>
      </c>
      <c r="B18" s="156" t="s">
        <v>193</v>
      </c>
      <c r="D18" s="10" t="s">
        <v>194</v>
      </c>
      <c r="F18" s="10" t="s">
        <v>143</v>
      </c>
      <c r="G18" s="17" t="s">
        <v>195</v>
      </c>
    </row>
    <row r="19" spans="1:7">
      <c r="A19" s="155" t="s">
        <v>53</v>
      </c>
      <c r="B19" s="156" t="s">
        <v>196</v>
      </c>
      <c r="D19" s="10" t="s">
        <v>197</v>
      </c>
      <c r="F19" s="10" t="s">
        <v>143</v>
      </c>
      <c r="G19" s="17" t="s">
        <v>198</v>
      </c>
    </row>
    <row r="20" spans="1:7">
      <c r="A20" s="155" t="s">
        <v>54</v>
      </c>
      <c r="B20" s="156" t="s">
        <v>199</v>
      </c>
      <c r="D20" s="10" t="s">
        <v>200</v>
      </c>
      <c r="F20" s="10" t="s">
        <v>143</v>
      </c>
      <c r="G20" s="17" t="s">
        <v>201</v>
      </c>
    </row>
    <row r="21" spans="1:7">
      <c r="A21" s="155" t="s">
        <v>55</v>
      </c>
      <c r="B21" s="156" t="s">
        <v>202</v>
      </c>
      <c r="D21" s="10" t="s">
        <v>203</v>
      </c>
      <c r="F21" s="10" t="s">
        <v>143</v>
      </c>
      <c r="G21" s="17" t="s">
        <v>204</v>
      </c>
    </row>
    <row r="22" spans="1:7">
      <c r="A22" s="155" t="s">
        <v>56</v>
      </c>
      <c r="B22" s="156" t="s">
        <v>205</v>
      </c>
      <c r="D22" s="10" t="s">
        <v>206</v>
      </c>
      <c r="F22" s="10" t="s">
        <v>143</v>
      </c>
      <c r="G22" s="17" t="s">
        <v>207</v>
      </c>
    </row>
    <row r="23" spans="1:7">
      <c r="A23" s="155" t="s">
        <v>57</v>
      </c>
      <c r="B23" s="156" t="s">
        <v>208</v>
      </c>
      <c r="D23" s="10" t="s">
        <v>209</v>
      </c>
      <c r="F23" s="10" t="s">
        <v>143</v>
      </c>
      <c r="G23" s="17" t="s">
        <v>210</v>
      </c>
    </row>
    <row r="24" spans="1:7">
      <c r="A24" s="155" t="s">
        <v>58</v>
      </c>
      <c r="B24" s="156" t="s">
        <v>211</v>
      </c>
      <c r="D24" s="10" t="s">
        <v>212</v>
      </c>
      <c r="F24" s="10" t="s">
        <v>143</v>
      </c>
      <c r="G24" s="17" t="s">
        <v>213</v>
      </c>
    </row>
    <row r="25" spans="1:7">
      <c r="A25" s="155" t="s">
        <v>59</v>
      </c>
      <c r="B25" s="156" t="s">
        <v>214</v>
      </c>
      <c r="D25" s="10" t="s">
        <v>215</v>
      </c>
      <c r="F25" s="10" t="s">
        <v>143</v>
      </c>
      <c r="G25" s="17" t="s">
        <v>216</v>
      </c>
    </row>
    <row r="26" spans="1:7">
      <c r="A26" s="155" t="s">
        <v>60</v>
      </c>
      <c r="B26" s="156" t="s">
        <v>217</v>
      </c>
      <c r="D26" s="10" t="s">
        <v>218</v>
      </c>
      <c r="F26" s="10" t="s">
        <v>143</v>
      </c>
      <c r="G26" s="17" t="s">
        <v>219</v>
      </c>
    </row>
    <row r="27" spans="1:7">
      <c r="A27" s="155" t="s">
        <v>61</v>
      </c>
      <c r="B27" s="156" t="s">
        <v>220</v>
      </c>
      <c r="D27" s="10" t="s">
        <v>221</v>
      </c>
      <c r="F27" s="10" t="s">
        <v>143</v>
      </c>
      <c r="G27" s="17" t="s">
        <v>222</v>
      </c>
    </row>
    <row r="28" spans="1:7">
      <c r="A28" s="155" t="s">
        <v>62</v>
      </c>
      <c r="B28" s="156" t="s">
        <v>223</v>
      </c>
      <c r="D28" s="10" t="s">
        <v>224</v>
      </c>
      <c r="F28" s="10" t="s">
        <v>143</v>
      </c>
      <c r="G28" s="17" t="s">
        <v>225</v>
      </c>
    </row>
    <row r="29" spans="1:7">
      <c r="A29" s="155" t="s">
        <v>63</v>
      </c>
      <c r="B29" s="156" t="s">
        <v>226</v>
      </c>
      <c r="D29" s="10" t="s">
        <v>227</v>
      </c>
      <c r="F29" s="10" t="s">
        <v>143</v>
      </c>
      <c r="G29" s="17" t="s">
        <v>228</v>
      </c>
    </row>
    <row r="30" spans="1:7">
      <c r="A30" s="155" t="s">
        <v>64</v>
      </c>
      <c r="B30" s="156" t="s">
        <v>229</v>
      </c>
      <c r="D30" s="10" t="s">
        <v>230</v>
      </c>
      <c r="F30" s="10" t="s">
        <v>143</v>
      </c>
      <c r="G30" s="17" t="s">
        <v>231</v>
      </c>
    </row>
    <row r="31" spans="1:7">
      <c r="A31" s="155" t="s">
        <v>65</v>
      </c>
      <c r="B31" s="156" t="s">
        <v>232</v>
      </c>
      <c r="D31" s="10" t="s">
        <v>233</v>
      </c>
      <c r="F31" s="10" t="s">
        <v>143</v>
      </c>
      <c r="G31" s="17" t="s">
        <v>234</v>
      </c>
    </row>
    <row r="32" spans="1:7">
      <c r="A32" s="155" t="s">
        <v>66</v>
      </c>
      <c r="B32" s="156" t="s">
        <v>235</v>
      </c>
      <c r="D32" s="10" t="s">
        <v>236</v>
      </c>
      <c r="F32" s="10" t="s">
        <v>143</v>
      </c>
      <c r="G32" s="17" t="s">
        <v>237</v>
      </c>
    </row>
    <row r="33" spans="1:7">
      <c r="A33" s="155" t="s">
        <v>67</v>
      </c>
      <c r="B33" s="156" t="s">
        <v>238</v>
      </c>
      <c r="D33" s="10" t="s">
        <v>239</v>
      </c>
      <c r="F33" s="10" t="s">
        <v>143</v>
      </c>
      <c r="G33" s="17" t="s">
        <v>240</v>
      </c>
    </row>
    <row r="34" spans="1:7">
      <c r="A34" s="155" t="s">
        <v>68</v>
      </c>
      <c r="B34" s="156" t="s">
        <v>241</v>
      </c>
      <c r="D34" s="10" t="s">
        <v>242</v>
      </c>
      <c r="F34" s="10" t="s">
        <v>143</v>
      </c>
      <c r="G34" s="17" t="s">
        <v>243</v>
      </c>
    </row>
    <row r="35" spans="1:7">
      <c r="A35" s="155" t="s">
        <v>69</v>
      </c>
      <c r="B35" s="156" t="s">
        <v>244</v>
      </c>
      <c r="D35" s="10" t="s">
        <v>245</v>
      </c>
      <c r="F35" s="10" t="s">
        <v>143</v>
      </c>
      <c r="G35" s="17" t="s">
        <v>246</v>
      </c>
    </row>
    <row r="36" spans="1:7">
      <c r="A36" s="155" t="s">
        <v>70</v>
      </c>
      <c r="B36" s="156" t="s">
        <v>247</v>
      </c>
      <c r="D36" s="10" t="s">
        <v>248</v>
      </c>
      <c r="F36" s="10" t="s">
        <v>143</v>
      </c>
      <c r="G36" s="17" t="s">
        <v>249</v>
      </c>
    </row>
    <row r="37" spans="1:7">
      <c r="A37" s="155" t="s">
        <v>71</v>
      </c>
      <c r="B37" s="156" t="s">
        <v>250</v>
      </c>
      <c r="D37" s="10" t="s">
        <v>251</v>
      </c>
      <c r="F37" s="10" t="s">
        <v>143</v>
      </c>
      <c r="G37" s="17" t="s">
        <v>252</v>
      </c>
    </row>
    <row r="38" spans="1:7">
      <c r="A38" s="155" t="s">
        <v>72</v>
      </c>
      <c r="B38" s="156" t="s">
        <v>253</v>
      </c>
      <c r="D38" s="10" t="s">
        <v>254</v>
      </c>
      <c r="F38" s="10" t="s">
        <v>143</v>
      </c>
      <c r="G38" s="17" t="s">
        <v>255</v>
      </c>
    </row>
    <row r="39" spans="1:7">
      <c r="A39" s="155" t="s">
        <v>256</v>
      </c>
      <c r="B39" s="156" t="s">
        <v>257</v>
      </c>
      <c r="D39" s="10" t="s">
        <v>258</v>
      </c>
      <c r="F39" s="10" t="s">
        <v>143</v>
      </c>
      <c r="G39" s="17" t="s">
        <v>259</v>
      </c>
    </row>
    <row r="40" spans="1:7">
      <c r="A40" s="155" t="s">
        <v>260</v>
      </c>
      <c r="B40" s="156" t="s">
        <v>261</v>
      </c>
      <c r="D40" s="10" t="s">
        <v>262</v>
      </c>
      <c r="F40" s="10" t="s">
        <v>143</v>
      </c>
      <c r="G40" s="17" t="s">
        <v>263</v>
      </c>
    </row>
    <row r="41" spans="1:7">
      <c r="A41" s="155" t="s">
        <v>73</v>
      </c>
      <c r="B41" s="156" t="s">
        <v>264</v>
      </c>
      <c r="D41" s="10" t="s">
        <v>265</v>
      </c>
      <c r="F41" s="10" t="s">
        <v>143</v>
      </c>
      <c r="G41" s="17" t="s">
        <v>266</v>
      </c>
    </row>
    <row r="42" spans="1:7">
      <c r="A42" s="155" t="s">
        <v>74</v>
      </c>
      <c r="B42" s="156" t="s">
        <v>267</v>
      </c>
      <c r="D42" s="10" t="s">
        <v>268</v>
      </c>
      <c r="F42" s="10" t="s">
        <v>143</v>
      </c>
      <c r="G42" s="17" t="s">
        <v>269</v>
      </c>
    </row>
    <row r="43" spans="1:7">
      <c r="A43" s="155" t="s">
        <v>75</v>
      </c>
      <c r="B43" s="156" t="s">
        <v>270</v>
      </c>
      <c r="D43" s="10" t="s">
        <v>271</v>
      </c>
      <c r="F43" s="10" t="s">
        <v>143</v>
      </c>
      <c r="G43" s="17" t="s">
        <v>272</v>
      </c>
    </row>
    <row r="44" spans="1:7">
      <c r="A44" s="155" t="s">
        <v>76</v>
      </c>
      <c r="B44" s="156" t="s">
        <v>273</v>
      </c>
      <c r="D44" s="10" t="s">
        <v>274</v>
      </c>
      <c r="F44" s="10" t="s">
        <v>143</v>
      </c>
      <c r="G44" s="17" t="s">
        <v>275</v>
      </c>
    </row>
    <row r="45" spans="1:7">
      <c r="A45" s="155" t="s">
        <v>77</v>
      </c>
      <c r="B45" s="156" t="s">
        <v>276</v>
      </c>
      <c r="D45" s="10" t="s">
        <v>277</v>
      </c>
      <c r="F45" s="10" t="s">
        <v>143</v>
      </c>
      <c r="G45" s="17" t="s">
        <v>278</v>
      </c>
    </row>
    <row r="46" spans="1:7" ht="13.8" thickBot="1">
      <c r="A46" s="158" t="s">
        <v>78</v>
      </c>
      <c r="B46" s="159"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別紙様式3-1（補助金）</vt:lpstr>
      <vt:lpstr>別紙様式3-2（補助金）</vt:lpstr>
      <vt:lpstr>第３号様式（実績報告書）</vt:lpstr>
      <vt:lpstr>【参考】数式用</vt:lpstr>
      <vt:lpstr>_new1</vt:lpstr>
      <vt:lpstr>【参考】数式用!erea</vt:lpstr>
      <vt:lpstr>【参考】数式用!new</vt:lpstr>
      <vt:lpstr>【参考】数式用!Print_Area</vt:lpstr>
      <vt:lpstr>基本情報入力シート!Print_Area</vt:lpstr>
      <vt:lpstr>'第３号様式（実績報告書）'!Print_Area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2025-06-10T23:26:43Z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